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2120" windowHeight="8880" tabRatio="823" activeTab="1"/>
  </bookViews>
  <sheets>
    <sheet name="Исполение бюджета (Доходы)" sheetId="1" r:id="rId1"/>
    <sheet name="Исполение бюджета (Расходы)" sheetId="2" r:id="rId2"/>
    <sheet name="Исполение бюджета (Источник)" sheetId="3" r:id="rId3"/>
  </sheets>
  <definedNames>
    <definedName name="FacialAcc">#REF!</definedName>
    <definedName name="Month">#REF!</definedName>
    <definedName name="RegionCLS">#REF!</definedName>
    <definedName name="TableRow">#REF!</definedName>
    <definedName name="TableRow1">#REF!</definedName>
    <definedName name="TableRow10" localSheetId="2">'Исполение бюджета (Источник)'!#REF!</definedName>
    <definedName name="TableRow10">#REF!</definedName>
    <definedName name="TableRow2">#REF!</definedName>
    <definedName name="TableRow3">#REF!</definedName>
    <definedName name="TableRow4">#REF!</definedName>
    <definedName name="TableRow5">#REF!</definedName>
    <definedName name="TableRow6">#REF!</definedName>
    <definedName name="TableRow7">#REF!</definedName>
    <definedName name="TableRow8">'Исполение бюджета (Доходы)'!$A$15:$I$57</definedName>
    <definedName name="TableRow9">'Исполение бюджета (Расходы)'!$A$5:$L$111</definedName>
    <definedName name="Yaer">#REF!</definedName>
    <definedName name="Year">#REF!</definedName>
    <definedName name="_xlnm.Print_Area" localSheetId="2">'Исполение бюджета (Источник)'!#REF!</definedName>
  </definedNames>
  <calcPr fullCalcOnLoad="1"/>
</workbook>
</file>

<file path=xl/sharedStrings.xml><?xml version="1.0" encoding="utf-8"?>
<sst xmlns="http://schemas.openxmlformats.org/spreadsheetml/2006/main" count="440" uniqueCount="263">
  <si>
    <t>Наименование бюджета</t>
  </si>
  <si>
    <t>Единица измерения: руб.</t>
  </si>
  <si>
    <t>Наименование показателя</t>
  </si>
  <si>
    <t>Исполнено</t>
  </si>
  <si>
    <t>КОДЫ</t>
  </si>
  <si>
    <t>Форма по ОКУД</t>
  </si>
  <si>
    <t>Дата</t>
  </si>
  <si>
    <t>по ОКПО</t>
  </si>
  <si>
    <t>по ОКЕИ</t>
  </si>
  <si>
    <t>ГЛАВНОГО РАСПОРЯДИТЕЛЯ (РАСПОРЯДИТЕЛЯ), ПОЛУЧАТЕЛЯ СРЕДСТВ БЮДЖЕТА</t>
  </si>
  <si>
    <t>Код строки</t>
  </si>
  <si>
    <t>итого</t>
  </si>
  <si>
    <t>010</t>
  </si>
  <si>
    <t>020</t>
  </si>
  <si>
    <t>030</t>
  </si>
  <si>
    <t>050</t>
  </si>
  <si>
    <t>060</t>
  </si>
  <si>
    <t>070</t>
  </si>
  <si>
    <t>080</t>
  </si>
  <si>
    <t>в том числе:</t>
  </si>
  <si>
    <t>Прочие расходы</t>
  </si>
  <si>
    <t>ОТЧЕТ ОБ ИСПОЛНЕНИИ БЮДЖЕТА</t>
  </si>
  <si>
    <t>1. Доходы бюджета</t>
  </si>
  <si>
    <t>Неисполненные назначения</t>
  </si>
  <si>
    <t>через банковские счета</t>
  </si>
  <si>
    <t>некассовые операции</t>
  </si>
  <si>
    <t>0503127</t>
  </si>
  <si>
    <t>2. Расходы бюджета</t>
  </si>
  <si>
    <t>Лимиты бюджетных обязательств</t>
  </si>
  <si>
    <t>по лимитам бюджетных обязательств</t>
  </si>
  <si>
    <t>по ассигнованиям</t>
  </si>
  <si>
    <t>Код расхода по ФКР, КЦСР, КВР, ЭКР</t>
  </si>
  <si>
    <t>Расходы бюджета - всего</t>
  </si>
  <si>
    <t>Форма 0503127 с. 2</t>
  </si>
  <si>
    <t>Результат исполнения бюджета (дефицит "-", профицит "+")</t>
  </si>
  <si>
    <t>Итого по лицевому счету</t>
  </si>
  <si>
    <t>Начисления на оплату труда</t>
  </si>
  <si>
    <t xml:space="preserve">Заработная плата </t>
  </si>
  <si>
    <t>Услуги связи</t>
  </si>
  <si>
    <t>Коммунальные услуги</t>
  </si>
  <si>
    <t>Услуги по содержанию имущества</t>
  </si>
  <si>
    <t>Прочие услуги</t>
  </si>
  <si>
    <t>Увеличение стоимости материальных запасов</t>
  </si>
  <si>
    <t>КЭСР</t>
  </si>
  <si>
    <t>Бюджетные ассиг-нования, утвержденные законом о бюджете, нормативными правовыми актами о бюджете</t>
  </si>
  <si>
    <t>через лицевые счета органов, осуществляющих кассовое обслу-живание исполне-ния бюджета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</si>
  <si>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 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</si>
  <si>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 от продажи права на заключение договоров аренды указанных земельных участков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</si>
  <si>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</si>
  <si>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</si>
  <si>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18210601030100000110</t>
  </si>
  <si>
    <t>090</t>
  </si>
  <si>
    <t>100</t>
  </si>
  <si>
    <t>110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</si>
  <si>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</si>
  <si>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</si>
  <si>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</si>
  <si>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</si>
  <si>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</si>
  <si>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</si>
  <si>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 на имущество физических лиц, взимаемый по ставкам, применяемым к объектам налогообложения, расположенным в границах поселения</t>
  </si>
  <si>
    <t>120</t>
  </si>
  <si>
    <t>130</t>
  </si>
  <si>
    <t>140</t>
  </si>
  <si>
    <t>150</t>
  </si>
  <si>
    <t>170</t>
  </si>
  <si>
    <t>180</t>
  </si>
  <si>
    <t>190</t>
  </si>
  <si>
    <t>18210606000000000000</t>
  </si>
  <si>
    <t>040</t>
  </si>
  <si>
    <t>Доходы</t>
  </si>
  <si>
    <t>Государственная пошлина, сборы</t>
  </si>
  <si>
    <t>Безвозмездные поступления от других бюджетов бюджетной системы Российской Федерации</t>
  </si>
  <si>
    <t>Периодичность: месячная</t>
  </si>
  <si>
    <t>Доходы от продажи земельных участков государственная собственность на которые не разграничена и которые расположены в границах поселений</t>
  </si>
  <si>
    <t>Невыясненныеные поступления, зачисляемые в бюджеты поселений</t>
  </si>
  <si>
    <t>3. Источники финансирования дефицита бюджетов</t>
  </si>
  <si>
    <t>Код источника финансирования по бюджетной классификации</t>
  </si>
  <si>
    <t>Утвержденные  бюджетные назначения</t>
  </si>
  <si>
    <t>через финансовые органы</t>
  </si>
  <si>
    <t>note</t>
  </si>
  <si>
    <t>CodeInt</t>
  </si>
  <si>
    <t>codestr30</t>
  </si>
  <si>
    <t>s00</t>
  </si>
  <si>
    <t>s01</t>
  </si>
  <si>
    <t>s02</t>
  </si>
  <si>
    <t>s03</t>
  </si>
  <si>
    <t>s04</t>
  </si>
  <si>
    <t>s05</t>
  </si>
  <si>
    <t>Источники финансирования дефицита бюджета - всего</t>
  </si>
  <si>
    <t>х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</si>
  <si>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</si>
  <si>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</si>
  <si>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</si>
  <si>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</si>
  <si>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Изменение остатков по расчетам (стр.810 + 820)</t>
  </si>
  <si>
    <t>изменение остатков по расчетам с органами, организующими исполнение бюджета                                                        (стр.811 + 812)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</si>
  <si>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</si>
  <si>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</si>
  <si>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внутренним расчетам (стр.821 + 822)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</si>
  <si>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</si>
  <si>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</si>
  <si>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>Руководитель                    ________________</t>
  </si>
  <si>
    <t>Руководитель финансово-</t>
  </si>
  <si>
    <t>(подпись)</t>
  </si>
  <si>
    <t>(расшифровка подписи)</t>
  </si>
  <si>
    <t>экономической службы</t>
  </si>
  <si>
    <t xml:space="preserve">                      (подпись)</t>
  </si>
  <si>
    <t>Отметка ответственного исполнителя органа, осуществляющего кассовое обслуживание исполнения бюджета</t>
  </si>
  <si>
    <t>"___"  _________________  200_  г.</t>
  </si>
  <si>
    <t>(должность)</t>
  </si>
  <si>
    <t>65011701050100000180</t>
  </si>
  <si>
    <t>65011000000000000000</t>
  </si>
  <si>
    <t>65020000000000000000</t>
  </si>
  <si>
    <t>65020200000000000000</t>
  </si>
  <si>
    <t>65020201000000000000</t>
  </si>
  <si>
    <t>65020201001100000151</t>
  </si>
  <si>
    <t>65020203003100000151</t>
  </si>
  <si>
    <t>65010800000000000000</t>
  </si>
  <si>
    <r>
      <t xml:space="preserve">Учреждение (главный распорядитель (распорядитель), получатель)                            </t>
    </r>
    <r>
      <rPr>
        <b/>
        <u val="single"/>
        <sz val="12"/>
        <rFont val="Arial Cyr"/>
        <family val="0"/>
      </rPr>
      <t>администрация сельского поселения Сосновка</t>
    </r>
  </si>
  <si>
    <t>160</t>
  </si>
  <si>
    <t>65020204014100000151</t>
  </si>
  <si>
    <t>Код дохода побюджетной классификации</t>
  </si>
  <si>
    <t>65011105013100000120</t>
  </si>
  <si>
    <t>65011406013100000430</t>
  </si>
  <si>
    <t>Налог на доходы физических лиц с доходов, полученных физическими лицами в соответствии со статьей  228 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</si>
  <si>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зарегестрированными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часной практикой в соответствии со статьей 227 Налогового кодекса Российской Федерации</t>
  </si>
  <si>
    <t>18210102030010000110</t>
  </si>
  <si>
    <t>Форма 0503127</t>
  </si>
  <si>
    <t>Главный бухгалтер___________________</t>
  </si>
  <si>
    <t>16111633050106000140</t>
  </si>
  <si>
    <t>Увеличение стоимости основных средств</t>
  </si>
  <si>
    <t>Прочие доходы от оказания платных услуг (работ) получателями средств бюджетов поселений</t>
  </si>
  <si>
    <t>65011301995100000130</t>
  </si>
  <si>
    <t>65011302995100000130</t>
  </si>
  <si>
    <t>Прочие доходы от компенсации затрат бюджетов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</si>
  <si>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исчесление и уплата налога осуществляется в соответствии со статьями 227, 2271 и 228  Налогового кодекса Российской Федерации</t>
  </si>
  <si>
    <t>Денежные взыскания (штрафы) за нарушение законодательства РФ о размещении заказов на поставки товаров, выполнение работ и услуг для нужд поселений</t>
  </si>
  <si>
    <t>65011402053100000410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</si>
  <si>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унитрных предприятий, в том числе казенных), в части реализации основных средств по указанному имуществу</t>
  </si>
  <si>
    <t>200</t>
  </si>
  <si>
    <t>Прочие поступления от денежных взысканий (штрафы) и иных сумм в возмещение ущерба, зачисляемые в бюджеты поселений</t>
  </si>
  <si>
    <t>65010804020011000110</t>
  </si>
  <si>
    <t>18210904053102000110</t>
  </si>
  <si>
    <t>Земельный налог (по обязательствам, возникшим до 1 января 2006 года), мобилизуемый на территориях поселений</t>
  </si>
  <si>
    <t>210</t>
  </si>
  <si>
    <t>360</t>
  </si>
  <si>
    <t>65011109045100000120</t>
  </si>
  <si>
    <t>220</t>
  </si>
  <si>
    <t>Дотации на выравнивание бюджетной обеспеченности поселений, за счет средств бюджета района (сельское поселение Сосновка)</t>
  </si>
  <si>
    <t>Дотации на выравнивание бюджетной обеспеченности поселений, за счет субсидии муниципальным районам из бюджета ХМАО-Югры на формирование районных фондов финансовой поддержки поселений (сельское поселение Сосновка)</t>
  </si>
  <si>
    <t>Дотации на выравнивание бюджетной обеспеченности поселений, за счет субвенции муниципальным районам из бюджета ХМАО-Югры на исполнение полномочий по расчету и предоставлению дотаций поселениям, входящим в состав муниципального района (сельское поселение Сосновка)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</si>
  <si>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(сельское поселение Сосновка)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</si>
  <si>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унитрных предприятий, в том числе казенных)</t>
  </si>
  <si>
    <t>Пособие по социальной помощи населению</t>
  </si>
  <si>
    <t>370</t>
  </si>
  <si>
    <t>Прочие межбюджетные трансферты общего характера (дополнительные средства на награждение победителей районного смотра-конкурса по итогам работы органов местного самоуправления сельских поселений за 2013 год, согласно постановлению администрации Белоярского района от 12 апреля 2011 года №495 "О ежегодном районном смотре-конкурсе по итогам работы ОМС сельских поселений на звание "Лучшее сельское поселение Белоярского района") сельское поселение Сосновка</t>
  </si>
  <si>
    <t>380</t>
  </si>
  <si>
    <t>65020204999100000151</t>
  </si>
  <si>
    <t>390</t>
  </si>
  <si>
    <t>230</t>
  </si>
  <si>
    <t>400</t>
  </si>
  <si>
    <t>Прочие межбюджетные трансферты , передаваемые бюджетам поселений (повышение оплаты труда отдельным категориям работников в сфере образования и культуры, в связи с реализацией Указов Президента Российской Федерации)</t>
  </si>
  <si>
    <t>410</t>
  </si>
  <si>
    <t>А.А. Сушникова</t>
  </si>
  <si>
    <t>Земельный налог с физических лиц, обладающих земельным участком, расположенным в границах сельских поселений</t>
  </si>
  <si>
    <t>18210606043101000110</t>
  </si>
  <si>
    <t>18210606033100000110</t>
  </si>
  <si>
    <t>18210606043102100110</t>
  </si>
  <si>
    <t>65011690050106000140</t>
  </si>
  <si>
    <t>Прочие выплаты, Транспортные услуги</t>
  </si>
  <si>
    <t>650.0412.4030021370.244</t>
  </si>
  <si>
    <t>Прочие выплат, Транспортные услуги</t>
  </si>
  <si>
    <t>650.0412.7100120020.244</t>
  </si>
  <si>
    <t>Транспортный налог</t>
  </si>
  <si>
    <t>650.0801.4020082440.119</t>
  </si>
  <si>
    <t>650.0801.4020082440.111</t>
  </si>
  <si>
    <t>65020201501100000151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</si>
  <si>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</si>
  <si>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</si>
  <si>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</si>
  <si>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</si>
  <si>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</si>
  <si>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10010302240010000110</t>
  </si>
  <si>
    <t>10010302250010000110</t>
  </si>
  <si>
    <t>10010302260010000110</t>
  </si>
  <si>
    <t>650.0102.7000102030.121</t>
  </si>
  <si>
    <t>650.0102.7000102030.129</t>
  </si>
  <si>
    <t>650.0103.7000102040.244</t>
  </si>
  <si>
    <t>650.0104.7000102040.121</t>
  </si>
  <si>
    <t>650.0104.7000102040.122</t>
  </si>
  <si>
    <t>650.0104.7000102040.129</t>
  </si>
  <si>
    <t>650.0104.7000102040.244</t>
  </si>
  <si>
    <t>650.0104.7000102040.852</t>
  </si>
  <si>
    <t>650.0106.7001489020.540</t>
  </si>
  <si>
    <t>650.0111.7001320704.870</t>
  </si>
  <si>
    <t>650.0113.7000102040.121</t>
  </si>
  <si>
    <t>650.0113.7000102040.129</t>
  </si>
  <si>
    <t>650.0113.7000220220.244</t>
  </si>
  <si>
    <t>650.0113.7000102400.244</t>
  </si>
  <si>
    <t>650.0113.7000102400.853</t>
  </si>
  <si>
    <t>650.0113.7000102400.122</t>
  </si>
  <si>
    <t>650.0113.7000921370.244</t>
  </si>
  <si>
    <t>650.0113.7000921370.851</t>
  </si>
  <si>
    <t>650.0113.7000921370.852</t>
  </si>
  <si>
    <t>650.0113.7001399990.870</t>
  </si>
  <si>
    <t>650.0203.7000351180.121</t>
  </si>
  <si>
    <t>650.0203.7000351180.129</t>
  </si>
  <si>
    <t>650.0304.7000359300.121</t>
  </si>
  <si>
    <t>650.0304.7000359300.129</t>
  </si>
  <si>
    <t>650.0314.7000520630.244</t>
  </si>
  <si>
    <t>Перечисления другим бюджетам бюджетной системы РФ</t>
  </si>
  <si>
    <t>650.0410.7000102400.242</t>
  </si>
  <si>
    <t>650.0503.7000899990.244</t>
  </si>
  <si>
    <t>650.1001.7001272600.321</t>
  </si>
  <si>
    <t>650.1001.7001272600.312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</si>
  <si>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</si>
  <si>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</si>
  <si>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650.1003.7001272600.313</t>
  </si>
  <si>
    <t>650.0801.7001000590.111</t>
  </si>
  <si>
    <t>650.0801.7001000590.112</t>
  </si>
  <si>
    <t>650.0801.7001000590.119</t>
  </si>
  <si>
    <t>650.0801.7001000590.242</t>
  </si>
  <si>
    <t>650.0801.7001000590.244</t>
  </si>
  <si>
    <t>650.0801.7001000590.851</t>
  </si>
  <si>
    <t>650.0801.7001000590.852</t>
  </si>
  <si>
    <t>650.0501.7000999990.244</t>
  </si>
  <si>
    <t>Прочие межбюджетные трансферты, передаваемые бюджетам поселений из бюджета Белоярского района на поощрения достижений наилучших показателей деятельности органов местного самоуправления, согласно постановлению администраци Белоярского района от 24.05.2017 года № 464 "О результатах ежегодного районного смотра-конкурса по итогам работы ОМС сельских поселений на звание "Лучшее сельское поселение Белоярского района" (сельское поселение Сосновка)</t>
  </si>
  <si>
    <t>411</t>
  </si>
  <si>
    <t>65020249999100000151</t>
  </si>
  <si>
    <t>650.0801.7001000590.853</t>
  </si>
  <si>
    <t>65011705050100000180</t>
  </si>
  <si>
    <t>Прочие неналоговые доходы бюджетов сельских поселений</t>
  </si>
  <si>
    <t>С.И. Толдонов</t>
  </si>
  <si>
    <t>412</t>
  </si>
  <si>
    <t>Прочие межбюджетные трансферты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«О мероприятиях по реализации государственной социальной политики», 1 июня 2012 года № 761 «О национальной стратегии действий в интересах детей на 2012–2017 годы» (бюджет Белоярского района) (повышение оплаты труда работников муниципальных учреждений культуры)</t>
  </si>
  <si>
    <t>650.0203.70003F1180.121</t>
  </si>
  <si>
    <t>650.0203.70003F1180.129</t>
  </si>
  <si>
    <t>650.0409.7001621290.244</t>
  </si>
  <si>
    <t>650.0203.70003F1180.244</t>
  </si>
  <si>
    <t>65020235118100000151</t>
  </si>
  <si>
    <t>65020235930100000151</t>
  </si>
  <si>
    <t>на 01 февраля 2018 года</t>
  </si>
  <si>
    <r>
      <t>"</t>
    </r>
    <r>
      <rPr>
        <u val="single"/>
        <sz val="8"/>
        <rFont val="Arial Cyr"/>
        <family val="0"/>
      </rPr>
      <t>01</t>
    </r>
    <r>
      <rPr>
        <sz val="8"/>
        <rFont val="Arial Cyr"/>
        <family val="0"/>
      </rPr>
      <t>" февраля 20</t>
    </r>
    <r>
      <rPr>
        <u val="single"/>
        <sz val="8"/>
        <rFont val="Arial Cyr"/>
        <family val="0"/>
      </rPr>
      <t>18</t>
    </r>
    <r>
      <rPr>
        <sz val="8"/>
        <rFont val="Arial Cyr"/>
        <family val="0"/>
      </rPr>
      <t xml:space="preserve"> г.</t>
    </r>
  </si>
  <si>
    <t>18210102010011000110</t>
  </si>
  <si>
    <t>18210102010013000110</t>
  </si>
  <si>
    <t>Субвенции на осуществление полномочий по государственной регистрации актов гражданского состояния в рамках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– Югры в отдельных сферах жизнедеятельности в 2014 – 2020 годах" за счет средств федерального бюджета КЦ 783 (сельское поселение Сосновка)</t>
  </si>
  <si>
    <t>Субвенции на осуществление первичного воинского учета на территориях, где отсутствуют военные комиссариаты, за счет средств федерального бюджета КЦ 17-365 (сельское поселение Сосновка)</t>
  </si>
  <si>
    <t>Доходы от сдачи в аренду имущества, состовляющего казну сельского поселения(за исключением земельных участков)</t>
  </si>
  <si>
    <t>65011105075100000120</t>
  </si>
  <si>
    <t>650.0107.7001899990.244</t>
  </si>
  <si>
    <t>650.0113.</t>
  </si>
  <si>
    <t>650.0309.7000420030.244</t>
  </si>
  <si>
    <t>650.0309.70001799990.244</t>
  </si>
  <si>
    <t>650.0314.7000620050.244</t>
  </si>
  <si>
    <t>650.0314.</t>
  </si>
  <si>
    <t>650.0503.700820650.244</t>
  </si>
  <si>
    <t>650.1105.7001121140.113</t>
  </si>
  <si>
    <t>650.1105.7001121140.244</t>
  </si>
  <si>
    <t>650.0801.7001082580.111</t>
  </si>
  <si>
    <t>650.0801.7001082580.119</t>
  </si>
  <si>
    <t>650.0801.70010S2580.111</t>
  </si>
  <si>
    <t>650.0801.70010S2580.119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</si>
</sst>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00000"/>
    <numFmt numFmtId="173" formatCode="0.0"/>
    <numFmt numFmtId="174" formatCode="00\.00\.00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name val="Arial Cyr"/>
      <family val="0"/>
    </font>
    <font>
      <b/>
      <u val="single"/>
      <sz val="12"/>
      <name val="Arial Cyr"/>
      <family val="0"/>
    </font>
    <font>
      <b/>
      <sz val="11"/>
      <name val="Arial Cyr"/>
      <family val="0"/>
    </font>
    <font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1" fillId="0" borderId="12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top" wrapText="1"/>
    </xf>
    <xf numFmtId="49" fontId="1" fillId="0" borderId="0" xfId="0" applyNumberFormat="1" applyFont="1" applyAlignment="1">
      <alignment/>
    </xf>
    <xf numFmtId="49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14" fontId="1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12" xfId="0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0" fontId="6" fillId="0" borderId="0" xfId="0" applyFont="1" applyAlignment="1">
      <alignment horizontal="centerContinuous" vertical="center"/>
    </xf>
    <xf numFmtId="4" fontId="6" fillId="0" borderId="15" xfId="0" applyNumberFormat="1" applyFont="1" applyBorder="1" applyAlignment="1">
      <alignment/>
    </xf>
    <xf numFmtId="0" fontId="1" fillId="0" borderId="14" xfId="0" applyFont="1" applyBorder="1" applyAlignment="1">
      <alignment horizontal="center" vertical="top" wrapText="1"/>
    </xf>
    <xf numFmtId="4" fontId="6" fillId="0" borderId="14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7" fillId="0" borderId="18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wrapText="1"/>
    </xf>
    <xf numFmtId="3" fontId="6" fillId="0" borderId="19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" fontId="4" fillId="0" borderId="21" xfId="0" applyNumberFormat="1" applyFont="1" applyBorder="1" applyAlignment="1">
      <alignment/>
    </xf>
    <xf numFmtId="0" fontId="4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1" fillId="0" borderId="12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/>
    </xf>
    <xf numFmtId="0" fontId="4" fillId="0" borderId="12" xfId="0" applyFont="1" applyBorder="1" applyAlignment="1">
      <alignment horizontal="justify"/>
    </xf>
    <xf numFmtId="0" fontId="6" fillId="0" borderId="12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wrapText="1"/>
    </xf>
    <xf numFmtId="0" fontId="1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horizontal="centerContinuous" vertical="top"/>
    </xf>
    <xf numFmtId="0" fontId="1" fillId="0" borderId="0" xfId="0" applyFont="1" applyAlignment="1">
      <alignment horizontal="centerContinuous" vertical="top"/>
    </xf>
    <xf numFmtId="0" fontId="1" fillId="0" borderId="12" xfId="0" applyFont="1" applyBorder="1" applyAlignment="1">
      <alignment horizontal="center"/>
    </xf>
    <xf numFmtId="0" fontId="1" fillId="0" borderId="27" xfId="0" applyFont="1" applyBorder="1" applyAlignment="1">
      <alignment/>
    </xf>
    <xf numFmtId="4" fontId="1" fillId="0" borderId="21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/>
    </xf>
    <xf numFmtId="0" fontId="1" fillId="0" borderId="30" xfId="0" applyFont="1" applyBorder="1" applyAlignment="1">
      <alignment wrapText="1"/>
    </xf>
    <xf numFmtId="0" fontId="1" fillId="0" borderId="31" xfId="0" applyFont="1" applyBorder="1" applyAlignment="1">
      <alignment horizontal="center"/>
    </xf>
    <xf numFmtId="0" fontId="1" fillId="0" borderId="30" xfId="0" applyFont="1" applyBorder="1" applyAlignment="1">
      <alignment horizontal="left" wrapText="1" indent="2"/>
    </xf>
    <xf numFmtId="0" fontId="1" fillId="0" borderId="32" xfId="0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16" fontId="1" fillId="0" borderId="0" xfId="0" applyNumberFormat="1" applyFont="1" applyAlignment="1">
      <alignment/>
    </xf>
    <xf numFmtId="0" fontId="0" fillId="0" borderId="25" xfId="0" applyBorder="1" applyAlignment="1">
      <alignment horizontal="center"/>
    </xf>
    <xf numFmtId="4" fontId="4" fillId="0" borderId="12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1" fontId="6" fillId="0" borderId="12" xfId="0" applyNumberFormat="1" applyFont="1" applyBorder="1" applyAlignment="1">
      <alignment horizontal="center"/>
    </xf>
    <xf numFmtId="0" fontId="1" fillId="34" borderId="0" xfId="0" applyFont="1" applyFill="1" applyAlignment="1">
      <alignment/>
    </xf>
    <xf numFmtId="0" fontId="1" fillId="34" borderId="12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center"/>
    </xf>
    <xf numFmtId="4" fontId="6" fillId="34" borderId="14" xfId="0" applyNumberFormat="1" applyFont="1" applyFill="1" applyBorder="1" applyAlignment="1">
      <alignment/>
    </xf>
    <xf numFmtId="4" fontId="4" fillId="34" borderId="12" xfId="0" applyNumberFormat="1" applyFont="1" applyFill="1" applyBorder="1" applyAlignment="1">
      <alignment/>
    </xf>
    <xf numFmtId="4" fontId="6" fillId="34" borderId="12" xfId="0" applyNumberFormat="1" applyFont="1" applyFill="1" applyBorder="1" applyAlignment="1">
      <alignment/>
    </xf>
    <xf numFmtId="4" fontId="4" fillId="34" borderId="21" xfId="0" applyNumberFormat="1" applyFont="1" applyFill="1" applyBorder="1" applyAlignment="1">
      <alignment/>
    </xf>
    <xf numFmtId="0" fontId="12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11" fillId="0" borderId="34" xfId="53" applyNumberFormat="1" applyFont="1" applyFill="1" applyBorder="1" applyAlignment="1" applyProtection="1">
      <alignment horizontal="center" wrapText="1"/>
      <protection hidden="1"/>
    </xf>
    <xf numFmtId="0" fontId="4" fillId="0" borderId="18" xfId="0" applyFont="1" applyBorder="1" applyAlignment="1">
      <alignment wrapText="1"/>
    </xf>
    <xf numFmtId="174" fontId="12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11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2" xfId="53" applyNumberFormat="1" applyFont="1" applyFill="1" applyBorder="1" applyAlignment="1" applyProtection="1">
      <alignment horizontal="center" wrapText="1"/>
      <protection hidden="1"/>
    </xf>
    <xf numFmtId="0" fontId="13" fillId="0" borderId="12" xfId="53" applyNumberFormat="1" applyFont="1" applyFill="1" applyBorder="1" applyAlignment="1" applyProtection="1">
      <alignment horizontal="left" vertical="center" wrapText="1"/>
      <protection hidden="1"/>
    </xf>
    <xf numFmtId="174" fontId="12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1" fillId="0" borderId="0" xfId="0" applyFont="1" applyAlignment="1">
      <alignment/>
    </xf>
    <xf numFmtId="0" fontId="2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2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zoomScaleSheetLayoutView="100" zoomScalePageLayoutView="0" workbookViewId="0" topLeftCell="A61">
      <selection activeCell="E31" sqref="E31"/>
    </sheetView>
  </sheetViews>
  <sheetFormatPr defaultColWidth="9.00390625" defaultRowHeight="12.75"/>
  <cols>
    <col min="1" max="1" width="40.25390625" style="1" customWidth="1"/>
    <col min="2" max="2" width="7.125" style="12" customWidth="1"/>
    <col min="3" max="3" width="22.00390625" style="1" customWidth="1"/>
    <col min="4" max="4" width="16.875" style="79" customWidth="1"/>
    <col min="5" max="5" width="16.375" style="79" customWidth="1"/>
    <col min="6" max="6" width="14.875" style="1" customWidth="1"/>
    <col min="7" max="7" width="17.75390625" style="1" customWidth="1"/>
    <col min="8" max="8" width="17.375" style="1" customWidth="1"/>
    <col min="9" max="9" width="17.875" style="1" customWidth="1"/>
    <col min="10" max="16384" width="9.125" style="1" customWidth="1"/>
  </cols>
  <sheetData>
    <row r="1" spans="1:7" ht="12.75">
      <c r="A1" s="97" t="s">
        <v>21</v>
      </c>
      <c r="B1" s="98"/>
      <c r="C1" s="98"/>
      <c r="D1" s="98"/>
      <c r="E1" s="98"/>
      <c r="F1" s="98"/>
      <c r="G1" s="99"/>
    </row>
    <row r="2" spans="1:9" ht="13.5" thickBot="1">
      <c r="A2" s="97" t="s">
        <v>9</v>
      </c>
      <c r="B2" s="98"/>
      <c r="C2" s="98"/>
      <c r="D2" s="98"/>
      <c r="E2" s="98"/>
      <c r="F2" s="98"/>
      <c r="G2" s="98"/>
      <c r="I2" s="8" t="s">
        <v>4</v>
      </c>
    </row>
    <row r="3" spans="2:9" ht="11.25">
      <c r="B3" s="1"/>
      <c r="C3" s="12"/>
      <c r="H3" s="7" t="s">
        <v>5</v>
      </c>
      <c r="I3" s="6" t="s">
        <v>26</v>
      </c>
    </row>
    <row r="4" spans="1:9" ht="12.75" customHeight="1">
      <c r="A4" s="100" t="s">
        <v>242</v>
      </c>
      <c r="B4" s="99"/>
      <c r="C4" s="99"/>
      <c r="D4" s="99"/>
      <c r="E4" s="99"/>
      <c r="F4" s="99"/>
      <c r="G4" s="99"/>
      <c r="H4" s="7" t="s">
        <v>6</v>
      </c>
      <c r="I4" s="15">
        <v>43132</v>
      </c>
    </row>
    <row r="5" spans="1:9" ht="15.75">
      <c r="A5" s="101"/>
      <c r="B5" s="102"/>
      <c r="C5" s="102"/>
      <c r="D5" s="102"/>
      <c r="E5" s="102"/>
      <c r="F5" s="102"/>
      <c r="G5" s="102"/>
      <c r="H5" s="7" t="s">
        <v>7</v>
      </c>
      <c r="I5" s="2">
        <v>79552754</v>
      </c>
    </row>
    <row r="6" spans="1:9" ht="15.75">
      <c r="A6" s="94" t="s">
        <v>119</v>
      </c>
      <c r="B6" s="102"/>
      <c r="C6" s="102"/>
      <c r="D6" s="102"/>
      <c r="E6" s="102"/>
      <c r="F6" s="102"/>
      <c r="G6" s="102"/>
      <c r="H6" s="7"/>
      <c r="I6" s="2"/>
    </row>
    <row r="7" spans="1:9" ht="12.75">
      <c r="A7" s="94" t="s">
        <v>0</v>
      </c>
      <c r="B7" s="102"/>
      <c r="C7" s="102"/>
      <c r="H7" s="7"/>
      <c r="I7" s="2"/>
    </row>
    <row r="8" spans="1:9" ht="12" thickBot="1">
      <c r="A8" s="94" t="s">
        <v>73</v>
      </c>
      <c r="B8" s="94"/>
      <c r="C8" s="12"/>
      <c r="H8" s="7" t="s">
        <v>8</v>
      </c>
      <c r="I8" s="3">
        <v>383</v>
      </c>
    </row>
    <row r="9" spans="1:3" ht="11.25">
      <c r="A9" s="94" t="s">
        <v>1</v>
      </c>
      <c r="B9" s="94"/>
      <c r="C9" s="12"/>
    </row>
    <row r="10" spans="1:9" ht="12.75">
      <c r="A10" s="95" t="s">
        <v>22</v>
      </c>
      <c r="B10" s="96"/>
      <c r="C10" s="96"/>
      <c r="D10" s="96"/>
      <c r="E10" s="96"/>
      <c r="F10" s="96"/>
      <c r="G10" s="96"/>
      <c r="H10" s="96"/>
      <c r="I10" s="96"/>
    </row>
    <row r="12" spans="1:9" s="11" customFormat="1" ht="11.25">
      <c r="A12" s="103" t="s">
        <v>2</v>
      </c>
      <c r="B12" s="104" t="s">
        <v>10</v>
      </c>
      <c r="C12" s="103" t="s">
        <v>122</v>
      </c>
      <c r="D12" s="105" t="s">
        <v>78</v>
      </c>
      <c r="E12" s="103" t="s">
        <v>3</v>
      </c>
      <c r="F12" s="103"/>
      <c r="G12" s="103"/>
      <c r="H12" s="103"/>
      <c r="I12" s="103" t="s">
        <v>23</v>
      </c>
    </row>
    <row r="13" spans="1:9" s="11" customFormat="1" ht="23.25" customHeight="1">
      <c r="A13" s="103"/>
      <c r="B13" s="104"/>
      <c r="C13" s="103"/>
      <c r="D13" s="105"/>
      <c r="E13" s="80" t="s">
        <v>79</v>
      </c>
      <c r="F13" s="9" t="s">
        <v>24</v>
      </c>
      <c r="G13" s="9" t="s">
        <v>25</v>
      </c>
      <c r="H13" s="9" t="s">
        <v>11</v>
      </c>
      <c r="I13" s="103"/>
    </row>
    <row r="14" spans="1:9" ht="11.25">
      <c r="A14" s="5">
        <v>1</v>
      </c>
      <c r="B14" s="13">
        <f>A14+1</f>
        <v>2</v>
      </c>
      <c r="C14" s="5">
        <f aca="true" t="shared" si="0" ref="C14:I14">B14+1</f>
        <v>3</v>
      </c>
      <c r="D14" s="81">
        <f t="shared" si="0"/>
        <v>4</v>
      </c>
      <c r="E14" s="81">
        <f t="shared" si="0"/>
        <v>5</v>
      </c>
      <c r="F14" s="5">
        <f t="shared" si="0"/>
        <v>6</v>
      </c>
      <c r="G14" s="5">
        <f t="shared" si="0"/>
        <v>7</v>
      </c>
      <c r="H14" s="5">
        <f t="shared" si="0"/>
        <v>8</v>
      </c>
      <c r="I14" s="5">
        <f t="shared" si="0"/>
        <v>9</v>
      </c>
    </row>
    <row r="15" spans="1:9" ht="15">
      <c r="A15" s="41" t="s">
        <v>70</v>
      </c>
      <c r="B15" s="70" t="s">
        <v>12</v>
      </c>
      <c r="C15" s="39">
        <v>1.821E+19</v>
      </c>
      <c r="D15" s="82">
        <f>D17+D27+D29+D34+D36+D49</f>
        <v>18599300</v>
      </c>
      <c r="E15" s="82">
        <f>E17+E27+E29+E34+E36+E49</f>
        <v>1375917.6199999999</v>
      </c>
      <c r="F15" s="25"/>
      <c r="G15" s="25"/>
      <c r="H15" s="21">
        <f>E15+F15+G15</f>
        <v>1375917.6199999999</v>
      </c>
      <c r="I15" s="21">
        <f>D15-H15</f>
        <v>17223382.38</v>
      </c>
    </row>
    <row r="16" spans="1:9" ht="15">
      <c r="A16" s="41" t="s">
        <v>54</v>
      </c>
      <c r="B16" s="71" t="s">
        <v>13</v>
      </c>
      <c r="C16" s="39">
        <v>1.82101E+19</v>
      </c>
      <c r="D16" s="82">
        <f>SUM(D19:D25)</f>
        <v>14600800</v>
      </c>
      <c r="E16" s="82">
        <f>SUM(E19:E25)</f>
        <v>1114197.21</v>
      </c>
      <c r="F16" s="25"/>
      <c r="G16" s="25"/>
      <c r="H16" s="21">
        <f>E16+F16+G16</f>
        <v>1114197.21</v>
      </c>
      <c r="I16" s="21">
        <f>D16-H16</f>
        <v>13486602.79</v>
      </c>
    </row>
    <row r="17" spans="1:9" ht="15">
      <c r="A17" s="41" t="s">
        <v>55</v>
      </c>
      <c r="B17" s="71" t="s">
        <v>14</v>
      </c>
      <c r="C17" s="39">
        <v>1.8210102E+19</v>
      </c>
      <c r="D17" s="82">
        <f>SUM(D19:D25)</f>
        <v>14600800</v>
      </c>
      <c r="E17" s="82">
        <f>SUM(E19:E25)</f>
        <v>1114197.21</v>
      </c>
      <c r="F17" s="25"/>
      <c r="G17" s="25"/>
      <c r="H17" s="21">
        <f>E17+F17+G17</f>
        <v>1114197.21</v>
      </c>
      <c r="I17" s="21">
        <f>D17-H17</f>
        <v>13486602.79</v>
      </c>
    </row>
    <row r="18" spans="1:9" ht="15">
      <c r="A18" s="42" t="s">
        <v>19</v>
      </c>
      <c r="B18" s="72"/>
      <c r="C18" s="17"/>
      <c r="D18" s="83"/>
      <c r="E18" s="83"/>
      <c r="F18" s="18"/>
      <c r="G18" s="18"/>
      <c r="H18" s="21"/>
      <c r="I18" s="18"/>
    </row>
    <row r="19" spans="1:9" ht="90.75" customHeight="1">
      <c r="A19" s="40" t="s">
        <v>136</v>
      </c>
      <c r="B19" s="73" t="s">
        <v>69</v>
      </c>
      <c r="C19" s="67" t="s">
        <v>244</v>
      </c>
      <c r="D19" s="83">
        <v>13651800</v>
      </c>
      <c r="E19" s="83">
        <v>1031069.19</v>
      </c>
      <c r="F19" s="18"/>
      <c r="G19" s="18"/>
      <c r="H19" s="18">
        <f aca="true" t="shared" si="1" ref="H19:H64">E19+F19+G19</f>
        <v>1031069.19</v>
      </c>
      <c r="I19" s="18">
        <f aca="true" t="shared" si="2" ref="I19:I64">D19-H19</f>
        <v>12620730.81</v>
      </c>
    </row>
    <row r="20" spans="1:9" ht="90.75" customHeight="1">
      <c r="A20" s="40" t="s">
        <v>126</v>
      </c>
      <c r="B20" s="73" t="s">
        <v>15</v>
      </c>
      <c r="C20" s="67" t="s">
        <v>245</v>
      </c>
      <c r="D20" s="83">
        <v>0</v>
      </c>
      <c r="E20" s="83">
        <v>11.92</v>
      </c>
      <c r="F20" s="18"/>
      <c r="G20" s="18"/>
      <c r="H20" s="18">
        <f t="shared" si="1"/>
        <v>11.92</v>
      </c>
      <c r="I20" s="18">
        <f>D20-H20</f>
        <v>-11.92</v>
      </c>
    </row>
    <row r="21" spans="1:9" ht="59.25" customHeight="1">
      <c r="A21" s="40" t="s">
        <v>125</v>
      </c>
      <c r="B21" s="73" t="s">
        <v>16</v>
      </c>
      <c r="C21" s="37" t="s">
        <v>127</v>
      </c>
      <c r="D21" s="83"/>
      <c r="E21" s="83">
        <v>0</v>
      </c>
      <c r="F21" s="76"/>
      <c r="G21" s="76"/>
      <c r="H21" s="76">
        <f>E21+F21+G21</f>
        <v>0</v>
      </c>
      <c r="I21" s="76">
        <f>D21-H21</f>
        <v>0</v>
      </c>
    </row>
    <row r="22" spans="1:9" ht="59.25" customHeight="1">
      <c r="A22" s="86" t="s">
        <v>178</v>
      </c>
      <c r="B22" s="73"/>
      <c r="C22" s="87" t="s">
        <v>182</v>
      </c>
      <c r="D22" s="83">
        <v>330000</v>
      </c>
      <c r="E22" s="83">
        <v>33217.21</v>
      </c>
      <c r="F22" s="76"/>
      <c r="G22" s="76"/>
      <c r="H22" s="76">
        <f>E22+F22+G22</f>
        <v>33217.21</v>
      </c>
      <c r="I22" s="76">
        <f>D22-H22</f>
        <v>296782.79</v>
      </c>
    </row>
    <row r="23" spans="1:9" ht="59.25" customHeight="1">
      <c r="A23" s="86" t="s">
        <v>179</v>
      </c>
      <c r="B23" s="73"/>
      <c r="C23" s="87" t="s">
        <v>183</v>
      </c>
      <c r="D23" s="83">
        <v>3000</v>
      </c>
      <c r="E23" s="83">
        <v>213.17</v>
      </c>
      <c r="F23" s="76"/>
      <c r="G23" s="76"/>
      <c r="H23" s="76">
        <f>E23+F23+G23</f>
        <v>213.17</v>
      </c>
      <c r="I23" s="76">
        <f>D23-H23</f>
        <v>2786.83</v>
      </c>
    </row>
    <row r="24" spans="1:9" ht="59.25" customHeight="1">
      <c r="A24" s="86" t="s">
        <v>180</v>
      </c>
      <c r="B24" s="73"/>
      <c r="C24" s="87" t="s">
        <v>184</v>
      </c>
      <c r="D24" s="83">
        <v>684400</v>
      </c>
      <c r="E24" s="83">
        <v>57536.01</v>
      </c>
      <c r="F24" s="76"/>
      <c r="G24" s="76"/>
      <c r="H24" s="76">
        <f>E24+F24+G24</f>
        <v>57536.01</v>
      </c>
      <c r="I24" s="76">
        <f>D24-H24</f>
        <v>626863.99</v>
      </c>
    </row>
    <row r="25" spans="1:9" ht="59.25" customHeight="1">
      <c r="A25" s="86" t="s">
        <v>181</v>
      </c>
      <c r="B25" s="73"/>
      <c r="C25" s="87" t="s">
        <v>185</v>
      </c>
      <c r="D25" s="83">
        <v>-68400</v>
      </c>
      <c r="E25" s="83">
        <v>-7850.29</v>
      </c>
      <c r="F25" s="76"/>
      <c r="G25" s="76"/>
      <c r="H25" s="76">
        <f t="shared" si="1"/>
        <v>-7850.29</v>
      </c>
      <c r="I25" s="76">
        <f t="shared" si="2"/>
        <v>-60549.71</v>
      </c>
    </row>
    <row r="26" spans="1:9" ht="15" customHeight="1">
      <c r="A26" s="41" t="s">
        <v>56</v>
      </c>
      <c r="B26" s="71" t="s">
        <v>17</v>
      </c>
      <c r="C26" s="39">
        <v>1.82106E+19</v>
      </c>
      <c r="D26" s="82">
        <f>SUM(D27+D29)</f>
        <v>65700</v>
      </c>
      <c r="E26" s="82">
        <f>SUM(E27+E29)</f>
        <v>8680.61</v>
      </c>
      <c r="F26" s="25"/>
      <c r="G26" s="25"/>
      <c r="H26" s="21">
        <f t="shared" si="1"/>
        <v>8680.61</v>
      </c>
      <c r="I26" s="21">
        <f t="shared" si="2"/>
        <v>57019.39</v>
      </c>
    </row>
    <row r="27" spans="1:9" ht="15" customHeight="1">
      <c r="A27" s="41" t="s">
        <v>57</v>
      </c>
      <c r="B27" s="71" t="s">
        <v>18</v>
      </c>
      <c r="C27" s="39">
        <v>1.8210601E+19</v>
      </c>
      <c r="D27" s="82">
        <f>SUM(D28)</f>
        <v>22000</v>
      </c>
      <c r="E27" s="82">
        <f>SUM(E28)</f>
        <v>190.69</v>
      </c>
      <c r="F27" s="25"/>
      <c r="G27" s="25"/>
      <c r="H27" s="21">
        <f t="shared" si="1"/>
        <v>190.69</v>
      </c>
      <c r="I27" s="21">
        <f t="shared" si="2"/>
        <v>21809.31</v>
      </c>
    </row>
    <row r="28" spans="1:9" ht="45">
      <c r="A28" s="40" t="s">
        <v>60</v>
      </c>
      <c r="B28" s="72" t="s">
        <v>51</v>
      </c>
      <c r="C28" s="37" t="s">
        <v>50</v>
      </c>
      <c r="D28" s="83">
        <v>22000</v>
      </c>
      <c r="E28" s="83">
        <v>190.69</v>
      </c>
      <c r="F28" s="18"/>
      <c r="G28" s="18"/>
      <c r="H28" s="18">
        <f t="shared" si="1"/>
        <v>190.69</v>
      </c>
      <c r="I28" s="18">
        <f t="shared" si="2"/>
        <v>21809.31</v>
      </c>
    </row>
    <row r="29" spans="1:9" ht="15">
      <c r="A29" s="40"/>
      <c r="B29" s="71" t="s">
        <v>52</v>
      </c>
      <c r="C29" s="38" t="s">
        <v>68</v>
      </c>
      <c r="D29" s="84">
        <f>SUM(D30:D33)</f>
        <v>43700</v>
      </c>
      <c r="E29" s="84">
        <f>SUM(E30:E33)</f>
        <v>8489.92</v>
      </c>
      <c r="F29" s="21"/>
      <c r="G29" s="18"/>
      <c r="H29" s="21">
        <f t="shared" si="1"/>
        <v>8489.92</v>
      </c>
      <c r="I29" s="21">
        <f t="shared" si="2"/>
        <v>35210.08</v>
      </c>
    </row>
    <row r="30" spans="1:9" ht="67.5">
      <c r="A30" s="40" t="s">
        <v>48</v>
      </c>
      <c r="B30" s="72" t="s">
        <v>53</v>
      </c>
      <c r="C30" s="67" t="s">
        <v>166</v>
      </c>
      <c r="D30" s="83">
        <v>23100</v>
      </c>
      <c r="E30" s="83">
        <v>3759.92</v>
      </c>
      <c r="F30" s="18"/>
      <c r="G30" s="18"/>
      <c r="H30" s="18">
        <f t="shared" si="1"/>
        <v>3759.92</v>
      </c>
      <c r="I30" s="18">
        <f t="shared" si="2"/>
        <v>19340.08</v>
      </c>
    </row>
    <row r="31" spans="1:9" ht="67.5">
      <c r="A31" s="40" t="s">
        <v>46</v>
      </c>
      <c r="B31" s="72" t="s">
        <v>61</v>
      </c>
      <c r="C31" s="67" t="s">
        <v>167</v>
      </c>
      <c r="D31" s="83">
        <v>20600</v>
      </c>
      <c r="E31" s="83">
        <v>4730</v>
      </c>
      <c r="F31" s="18"/>
      <c r="G31" s="18"/>
      <c r="H31" s="18">
        <f t="shared" si="1"/>
        <v>4730</v>
      </c>
      <c r="I31" s="18">
        <f>D31-H31</f>
        <v>15870</v>
      </c>
    </row>
    <row r="32" spans="1:9" ht="33.75">
      <c r="A32" s="40" t="s">
        <v>165</v>
      </c>
      <c r="B32" s="72" t="s">
        <v>62</v>
      </c>
      <c r="C32" s="67" t="s">
        <v>168</v>
      </c>
      <c r="D32" s="83">
        <v>0</v>
      </c>
      <c r="E32" s="83">
        <v>0</v>
      </c>
      <c r="F32" s="18"/>
      <c r="G32" s="18"/>
      <c r="H32" s="18">
        <f t="shared" si="1"/>
        <v>0</v>
      </c>
      <c r="I32" s="18">
        <f>D32-H32</f>
        <v>0</v>
      </c>
    </row>
    <row r="33" spans="1:9" ht="33.75">
      <c r="A33" s="40" t="s">
        <v>144</v>
      </c>
      <c r="B33" s="72" t="s">
        <v>63</v>
      </c>
      <c r="C33" s="67" t="s">
        <v>143</v>
      </c>
      <c r="D33" s="83">
        <v>0</v>
      </c>
      <c r="E33" s="83">
        <v>0</v>
      </c>
      <c r="F33" s="18"/>
      <c r="G33" s="18"/>
      <c r="H33" s="18">
        <f>E33+F33+G33</f>
        <v>0</v>
      </c>
      <c r="I33" s="18">
        <f>D33-H33</f>
        <v>0</v>
      </c>
    </row>
    <row r="34" spans="1:9" ht="15" customHeight="1">
      <c r="A34" s="43" t="s">
        <v>71</v>
      </c>
      <c r="B34" s="71" t="s">
        <v>64</v>
      </c>
      <c r="C34" s="38" t="s">
        <v>118</v>
      </c>
      <c r="D34" s="84">
        <f>SUM(D35)</f>
        <v>40000</v>
      </c>
      <c r="E34" s="84">
        <f>SUM(E35)</f>
        <v>3300</v>
      </c>
      <c r="F34" s="21"/>
      <c r="G34" s="18"/>
      <c r="H34" s="21">
        <f t="shared" si="1"/>
        <v>3300</v>
      </c>
      <c r="I34" s="21">
        <f t="shared" si="2"/>
        <v>36700</v>
      </c>
    </row>
    <row r="35" spans="1:9" ht="70.5" customHeight="1">
      <c r="A35" s="40" t="s">
        <v>49</v>
      </c>
      <c r="B35" s="72" t="s">
        <v>120</v>
      </c>
      <c r="C35" s="67" t="s">
        <v>142</v>
      </c>
      <c r="D35" s="83">
        <v>40000</v>
      </c>
      <c r="E35" s="83">
        <v>3300</v>
      </c>
      <c r="F35" s="18"/>
      <c r="G35" s="18"/>
      <c r="H35" s="18">
        <f t="shared" si="1"/>
        <v>3300</v>
      </c>
      <c r="I35" s="18">
        <f t="shared" si="2"/>
        <v>36700</v>
      </c>
    </row>
    <row r="36" spans="1:9" ht="57" customHeight="1">
      <c r="A36" s="43" t="s">
        <v>58</v>
      </c>
      <c r="B36" s="71" t="s">
        <v>65</v>
      </c>
      <c r="C36" s="38" t="s">
        <v>112</v>
      </c>
      <c r="D36" s="84">
        <f>SUM(D37:D47)</f>
        <v>161000</v>
      </c>
      <c r="E36" s="84">
        <f>SUM(E37:E47)</f>
        <v>77268.79999999999</v>
      </c>
      <c r="F36" s="21"/>
      <c r="G36" s="18"/>
      <c r="H36" s="21">
        <f t="shared" si="1"/>
        <v>77268.79999999999</v>
      </c>
      <c r="I36" s="21">
        <f t="shared" si="2"/>
        <v>83731.20000000001</v>
      </c>
    </row>
    <row r="37" spans="1:9" ht="33.75">
      <c r="A37" s="40" t="s">
        <v>248</v>
      </c>
      <c r="B37" s="72" t="s">
        <v>66</v>
      </c>
      <c r="C37" s="67" t="s">
        <v>249</v>
      </c>
      <c r="D37" s="83">
        <v>0</v>
      </c>
      <c r="E37" s="83">
        <v>15430.1</v>
      </c>
      <c r="F37" s="18"/>
      <c r="G37" s="18"/>
      <c r="H37" s="18">
        <f>E37+F37+G37</f>
        <v>15430.1</v>
      </c>
      <c r="I37" s="18">
        <f>D37-H37</f>
        <v>-15430.1</v>
      </c>
    </row>
    <row r="38" spans="1:9" ht="67.5">
      <c r="A38" s="40" t="s">
        <v>47</v>
      </c>
      <c r="B38" s="72" t="s">
        <v>66</v>
      </c>
      <c r="C38" s="37" t="s">
        <v>123</v>
      </c>
      <c r="D38" s="83">
        <v>0</v>
      </c>
      <c r="E38" s="83">
        <v>0</v>
      </c>
      <c r="F38" s="18"/>
      <c r="G38" s="18"/>
      <c r="H38" s="18">
        <f t="shared" si="1"/>
        <v>0</v>
      </c>
      <c r="I38" s="18">
        <f t="shared" si="2"/>
        <v>0</v>
      </c>
    </row>
    <row r="39" spans="1:9" ht="67.5">
      <c r="A39" s="40" t="s">
        <v>153</v>
      </c>
      <c r="B39" s="72" t="s">
        <v>67</v>
      </c>
      <c r="C39" s="67" t="s">
        <v>147</v>
      </c>
      <c r="D39" s="83">
        <v>140000</v>
      </c>
      <c r="E39" s="83">
        <v>42238.7</v>
      </c>
      <c r="F39" s="18"/>
      <c r="G39" s="18"/>
      <c r="H39" s="18">
        <f>E39+F39+G39</f>
        <v>42238.7</v>
      </c>
      <c r="I39" s="18">
        <f>D39-H39</f>
        <v>97761.3</v>
      </c>
    </row>
    <row r="40" spans="1:9" ht="22.5">
      <c r="A40" s="40" t="s">
        <v>132</v>
      </c>
      <c r="B40" s="72" t="s">
        <v>140</v>
      </c>
      <c r="C40" s="37" t="s">
        <v>133</v>
      </c>
      <c r="D40" s="83">
        <v>21000</v>
      </c>
      <c r="E40" s="83">
        <v>0</v>
      </c>
      <c r="F40" s="18"/>
      <c r="G40" s="18"/>
      <c r="H40" s="18">
        <f t="shared" si="1"/>
        <v>0</v>
      </c>
      <c r="I40" s="18">
        <f>D40-H40</f>
        <v>21000</v>
      </c>
    </row>
    <row r="41" spans="1:9" ht="22.5">
      <c r="A41" s="40" t="s">
        <v>135</v>
      </c>
      <c r="B41" s="72" t="s">
        <v>145</v>
      </c>
      <c r="C41" s="37" t="s">
        <v>134</v>
      </c>
      <c r="D41" s="83">
        <v>0</v>
      </c>
      <c r="E41" s="83">
        <v>0</v>
      </c>
      <c r="F41" s="18"/>
      <c r="G41" s="18"/>
      <c r="H41" s="18">
        <f t="shared" si="1"/>
        <v>0</v>
      </c>
      <c r="I41" s="18">
        <f>D41-H41</f>
        <v>0</v>
      </c>
    </row>
    <row r="42" spans="1:9" ht="90">
      <c r="A42" s="40" t="s">
        <v>139</v>
      </c>
      <c r="B42" s="72" t="s">
        <v>148</v>
      </c>
      <c r="C42" s="37" t="s">
        <v>138</v>
      </c>
      <c r="D42" s="83">
        <v>0</v>
      </c>
      <c r="E42" s="83">
        <v>0</v>
      </c>
      <c r="F42" s="18"/>
      <c r="G42" s="18"/>
      <c r="H42" s="18">
        <f>E42+F42+G42</f>
        <v>0</v>
      </c>
      <c r="I42" s="18">
        <f>D42-H42</f>
        <v>0</v>
      </c>
    </row>
    <row r="43" spans="1:9" ht="45">
      <c r="A43" s="40" t="s">
        <v>74</v>
      </c>
      <c r="B43" s="72" t="s">
        <v>160</v>
      </c>
      <c r="C43" s="37" t="s">
        <v>124</v>
      </c>
      <c r="D43" s="83">
        <v>0</v>
      </c>
      <c r="E43" s="83">
        <v>0</v>
      </c>
      <c r="F43" s="18"/>
      <c r="G43" s="18"/>
      <c r="H43" s="18">
        <f t="shared" si="1"/>
        <v>0</v>
      </c>
      <c r="I43" s="18">
        <f t="shared" si="2"/>
        <v>0</v>
      </c>
    </row>
    <row r="44" spans="1:9" ht="45">
      <c r="A44" s="40" t="s">
        <v>137</v>
      </c>
      <c r="B44" s="26">
        <v>240</v>
      </c>
      <c r="C44" s="37" t="s">
        <v>130</v>
      </c>
      <c r="D44" s="83">
        <v>0</v>
      </c>
      <c r="E44" s="83">
        <v>19600</v>
      </c>
      <c r="F44" s="18"/>
      <c r="G44" s="18"/>
      <c r="H44" s="18">
        <f t="shared" si="1"/>
        <v>19600</v>
      </c>
      <c r="I44" s="18">
        <f>D44-H44</f>
        <v>-19600</v>
      </c>
    </row>
    <row r="45" spans="1:9" ht="33.75">
      <c r="A45" s="40" t="s">
        <v>141</v>
      </c>
      <c r="B45" s="26">
        <v>250</v>
      </c>
      <c r="C45" s="67" t="s">
        <v>169</v>
      </c>
      <c r="D45" s="83">
        <v>0</v>
      </c>
      <c r="E45" s="83">
        <v>0</v>
      </c>
      <c r="F45" s="18"/>
      <c r="G45" s="18"/>
      <c r="H45" s="18">
        <f>E45+F45+G45</f>
        <v>0</v>
      </c>
      <c r="I45" s="18">
        <f>D45-H45</f>
        <v>0</v>
      </c>
    </row>
    <row r="46" spans="1:9" ht="22.5">
      <c r="A46" s="40" t="s">
        <v>75</v>
      </c>
      <c r="B46" s="26">
        <v>260</v>
      </c>
      <c r="C46" s="37" t="s">
        <v>111</v>
      </c>
      <c r="D46" s="83">
        <v>0</v>
      </c>
      <c r="E46" s="83">
        <v>0</v>
      </c>
      <c r="F46" s="18"/>
      <c r="G46" s="18"/>
      <c r="H46" s="18">
        <f>E46+F46+G46</f>
        <v>0</v>
      </c>
      <c r="I46" s="18">
        <f>D46-H46</f>
        <v>0</v>
      </c>
    </row>
    <row r="47" spans="1:9" ht="22.5">
      <c r="A47" s="92" t="s">
        <v>232</v>
      </c>
      <c r="B47" s="26">
        <v>261</v>
      </c>
      <c r="C47" s="91" t="s">
        <v>231</v>
      </c>
      <c r="D47" s="83">
        <v>0</v>
      </c>
      <c r="E47" s="83">
        <v>0</v>
      </c>
      <c r="F47" s="18"/>
      <c r="G47" s="18"/>
      <c r="H47" s="18">
        <f t="shared" si="1"/>
        <v>0</v>
      </c>
      <c r="I47" s="18">
        <f t="shared" si="2"/>
        <v>0</v>
      </c>
    </row>
    <row r="48" spans="1:9" ht="15">
      <c r="A48" s="43" t="s">
        <v>59</v>
      </c>
      <c r="B48" s="33">
        <v>270</v>
      </c>
      <c r="C48" s="38" t="s">
        <v>113</v>
      </c>
      <c r="D48" s="84">
        <f>SUM(D49)</f>
        <v>3731800</v>
      </c>
      <c r="E48" s="84">
        <f>SUM(E49)</f>
        <v>172471</v>
      </c>
      <c r="F48" s="21"/>
      <c r="G48" s="18"/>
      <c r="H48" s="21">
        <f t="shared" si="1"/>
        <v>172471</v>
      </c>
      <c r="I48" s="21">
        <f t="shared" si="2"/>
        <v>3559329</v>
      </c>
    </row>
    <row r="49" spans="1:9" ht="44.25" customHeight="1">
      <c r="A49" s="43" t="s">
        <v>72</v>
      </c>
      <c r="B49" s="33">
        <v>280</v>
      </c>
      <c r="C49" s="38" t="s">
        <v>114</v>
      </c>
      <c r="D49" s="84">
        <f>D50+D55+D58+D60</f>
        <v>3731800</v>
      </c>
      <c r="E49" s="84">
        <f>E50+E55+E58+E60</f>
        <v>172471</v>
      </c>
      <c r="F49" s="21"/>
      <c r="G49" s="21"/>
      <c r="H49" s="21">
        <f t="shared" si="1"/>
        <v>172471</v>
      </c>
      <c r="I49" s="21">
        <f t="shared" si="2"/>
        <v>3559329</v>
      </c>
    </row>
    <row r="50" spans="1:9" ht="15">
      <c r="A50" s="40"/>
      <c r="B50" s="33">
        <v>290</v>
      </c>
      <c r="C50" s="38" t="s">
        <v>115</v>
      </c>
      <c r="D50" s="84">
        <f>SUM(D51:D54)</f>
        <v>2574200</v>
      </c>
      <c r="E50" s="84">
        <f>SUM(E51:E54)</f>
        <v>172471</v>
      </c>
      <c r="F50" s="21"/>
      <c r="G50" s="18"/>
      <c r="H50" s="21">
        <f t="shared" si="1"/>
        <v>172471</v>
      </c>
      <c r="I50" s="21">
        <f t="shared" si="2"/>
        <v>2401729</v>
      </c>
    </row>
    <row r="51" spans="1:9" s="10" customFormat="1" ht="33.75">
      <c r="A51" s="40" t="s">
        <v>149</v>
      </c>
      <c r="B51" s="26">
        <v>300</v>
      </c>
      <c r="C51" s="37" t="s">
        <v>116</v>
      </c>
      <c r="D51" s="83">
        <v>0</v>
      </c>
      <c r="E51" s="83">
        <v>0</v>
      </c>
      <c r="F51" s="18"/>
      <c r="G51" s="18"/>
      <c r="H51" s="18">
        <f t="shared" si="1"/>
        <v>0</v>
      </c>
      <c r="I51" s="18">
        <f t="shared" si="2"/>
        <v>0</v>
      </c>
    </row>
    <row r="52" spans="1:9" s="10" customFormat="1" ht="67.5">
      <c r="A52" s="44" t="s">
        <v>152</v>
      </c>
      <c r="B52" s="26">
        <v>310</v>
      </c>
      <c r="C52" s="67" t="s">
        <v>116</v>
      </c>
      <c r="D52" s="83">
        <v>0</v>
      </c>
      <c r="E52" s="83">
        <v>0</v>
      </c>
      <c r="F52" s="18"/>
      <c r="G52" s="18"/>
      <c r="H52" s="18">
        <f>E52+F52+G52</f>
        <v>0</v>
      </c>
      <c r="I52" s="18">
        <f>D52-H52</f>
        <v>0</v>
      </c>
    </row>
    <row r="53" spans="1:9" s="10" customFormat="1" ht="67.5">
      <c r="A53" s="40" t="s">
        <v>150</v>
      </c>
      <c r="B53" s="26">
        <v>320</v>
      </c>
      <c r="C53" s="37" t="s">
        <v>116</v>
      </c>
      <c r="D53" s="83"/>
      <c r="E53" s="83"/>
      <c r="F53" s="18"/>
      <c r="G53" s="18"/>
      <c r="H53" s="18">
        <f t="shared" si="1"/>
        <v>0</v>
      </c>
      <c r="I53" s="18">
        <f t="shared" si="2"/>
        <v>0</v>
      </c>
    </row>
    <row r="54" spans="1:9" s="10" customFormat="1" ht="78.75">
      <c r="A54" s="40" t="s">
        <v>151</v>
      </c>
      <c r="B54" s="26">
        <v>330</v>
      </c>
      <c r="C54" s="67" t="s">
        <v>177</v>
      </c>
      <c r="D54" s="83">
        <v>2574200</v>
      </c>
      <c r="E54" s="83">
        <v>172471</v>
      </c>
      <c r="F54" s="18"/>
      <c r="G54" s="18"/>
      <c r="H54" s="18">
        <f>E54+F54+G54</f>
        <v>172471</v>
      </c>
      <c r="I54" s="18">
        <f>D54-H54</f>
        <v>2401729</v>
      </c>
    </row>
    <row r="55" spans="1:9" s="10" customFormat="1" ht="15">
      <c r="A55" s="40"/>
      <c r="B55" s="33">
        <v>340</v>
      </c>
      <c r="C55" s="38" t="s">
        <v>117</v>
      </c>
      <c r="D55" s="84">
        <f>SUM(D56:D57)</f>
        <v>413600</v>
      </c>
      <c r="E55" s="84">
        <f>SUM(E56:E57)</f>
        <v>0</v>
      </c>
      <c r="F55" s="21"/>
      <c r="G55" s="21"/>
      <c r="H55" s="21">
        <f t="shared" si="1"/>
        <v>0</v>
      </c>
      <c r="I55" s="21">
        <f t="shared" si="2"/>
        <v>413600</v>
      </c>
    </row>
    <row r="56" spans="1:9" s="10" customFormat="1" ht="101.25">
      <c r="A56" s="44" t="s">
        <v>246</v>
      </c>
      <c r="B56" s="26">
        <v>350</v>
      </c>
      <c r="C56" s="67" t="s">
        <v>241</v>
      </c>
      <c r="D56" s="83">
        <v>19800</v>
      </c>
      <c r="E56" s="83">
        <v>0</v>
      </c>
      <c r="F56" s="18"/>
      <c r="G56" s="18"/>
      <c r="H56" s="18">
        <f t="shared" si="1"/>
        <v>0</v>
      </c>
      <c r="I56" s="18">
        <f>D56-H56</f>
        <v>19800</v>
      </c>
    </row>
    <row r="57" spans="1:9" s="10" customFormat="1" ht="46.5" customHeight="1">
      <c r="A57" s="44" t="s">
        <v>247</v>
      </c>
      <c r="B57" s="72" t="s">
        <v>146</v>
      </c>
      <c r="C57" s="67" t="s">
        <v>240</v>
      </c>
      <c r="D57" s="83">
        <v>393800</v>
      </c>
      <c r="E57" s="83">
        <v>0</v>
      </c>
      <c r="F57" s="18"/>
      <c r="G57" s="18"/>
      <c r="H57" s="18">
        <f t="shared" si="1"/>
        <v>0</v>
      </c>
      <c r="I57" s="18">
        <f t="shared" si="2"/>
        <v>393800</v>
      </c>
    </row>
    <row r="58" spans="1:9" s="10" customFormat="1" ht="16.5" customHeight="1">
      <c r="A58" s="44"/>
      <c r="B58" s="71" t="s">
        <v>155</v>
      </c>
      <c r="C58" s="38" t="s">
        <v>121</v>
      </c>
      <c r="D58" s="84">
        <f>SUM(D59)</f>
        <v>0</v>
      </c>
      <c r="E58" s="84">
        <f>SUM(E59)</f>
        <v>0</v>
      </c>
      <c r="F58" s="21"/>
      <c r="G58" s="21"/>
      <c r="H58" s="21">
        <f>E58+F58+G58</f>
        <v>0</v>
      </c>
      <c r="I58" s="21">
        <f>D58-H58</f>
        <v>0</v>
      </c>
    </row>
    <row r="59" spans="1:9" s="10" customFormat="1" ht="69" customHeight="1">
      <c r="A59" s="44" t="s">
        <v>152</v>
      </c>
      <c r="B59" s="72" t="s">
        <v>157</v>
      </c>
      <c r="C59" s="68" t="s">
        <v>121</v>
      </c>
      <c r="D59" s="83">
        <v>0</v>
      </c>
      <c r="E59" s="83">
        <v>0</v>
      </c>
      <c r="F59" s="18"/>
      <c r="G59" s="18"/>
      <c r="H59" s="18">
        <f t="shared" si="1"/>
        <v>0</v>
      </c>
      <c r="I59" s="18">
        <f t="shared" si="2"/>
        <v>0</v>
      </c>
    </row>
    <row r="60" spans="1:9" s="10" customFormat="1" ht="27" customHeight="1">
      <c r="A60" s="44"/>
      <c r="B60" s="71" t="s">
        <v>159</v>
      </c>
      <c r="C60" s="38" t="s">
        <v>158</v>
      </c>
      <c r="D60" s="84">
        <f>SUM(D61:D64)</f>
        <v>744000</v>
      </c>
      <c r="E60" s="84">
        <f>SUM(E61:E64)</f>
        <v>0</v>
      </c>
      <c r="F60" s="21"/>
      <c r="G60" s="21"/>
      <c r="H60" s="21">
        <f t="shared" si="1"/>
        <v>0</v>
      </c>
      <c r="I60" s="21">
        <f t="shared" si="2"/>
        <v>744000</v>
      </c>
    </row>
    <row r="61" spans="1:9" s="10" customFormat="1" ht="61.5" customHeight="1">
      <c r="A61" s="44" t="s">
        <v>162</v>
      </c>
      <c r="B61" s="72" t="s">
        <v>161</v>
      </c>
      <c r="C61" s="68" t="s">
        <v>158</v>
      </c>
      <c r="D61" s="83">
        <v>0</v>
      </c>
      <c r="E61" s="83">
        <v>0</v>
      </c>
      <c r="F61" s="18"/>
      <c r="G61" s="18"/>
      <c r="H61" s="18">
        <f t="shared" si="1"/>
        <v>0</v>
      </c>
      <c r="I61" s="18">
        <f t="shared" si="2"/>
        <v>0</v>
      </c>
    </row>
    <row r="62" spans="1:9" ht="123.75">
      <c r="A62" s="44" t="s">
        <v>156</v>
      </c>
      <c r="B62" s="72" t="s">
        <v>163</v>
      </c>
      <c r="C62" s="67" t="s">
        <v>158</v>
      </c>
      <c r="D62" s="83">
        <v>0</v>
      </c>
      <c r="E62" s="83">
        <v>0</v>
      </c>
      <c r="F62" s="18"/>
      <c r="G62" s="18"/>
      <c r="H62" s="18">
        <f>E62+F62+G62</f>
        <v>0</v>
      </c>
      <c r="I62" s="18">
        <f>D62-H62</f>
        <v>0</v>
      </c>
    </row>
    <row r="63" spans="1:9" ht="135">
      <c r="A63" s="93" t="s">
        <v>235</v>
      </c>
      <c r="B63" s="72" t="s">
        <v>228</v>
      </c>
      <c r="C63" s="90" t="s">
        <v>229</v>
      </c>
      <c r="D63" s="83">
        <v>744000</v>
      </c>
      <c r="E63" s="83">
        <v>0</v>
      </c>
      <c r="F63" s="18"/>
      <c r="G63" s="18"/>
      <c r="H63" s="18">
        <f>E63+F63+G63</f>
        <v>0</v>
      </c>
      <c r="I63" s="18">
        <f>D63-H63</f>
        <v>744000</v>
      </c>
    </row>
    <row r="64" spans="1:9" ht="123.75">
      <c r="A64" s="89" t="s">
        <v>227</v>
      </c>
      <c r="B64" s="72" t="s">
        <v>234</v>
      </c>
      <c r="C64" s="90" t="s">
        <v>229</v>
      </c>
      <c r="D64" s="83">
        <v>0</v>
      </c>
      <c r="E64" s="83">
        <v>0</v>
      </c>
      <c r="F64" s="18"/>
      <c r="G64" s="18"/>
      <c r="H64" s="18">
        <f t="shared" si="1"/>
        <v>0</v>
      </c>
      <c r="I64" s="18">
        <f t="shared" si="2"/>
        <v>0</v>
      </c>
    </row>
  </sheetData>
  <sheetProtection/>
  <mergeCells count="15">
    <mergeCell ref="E12:H12"/>
    <mergeCell ref="I12:I13"/>
    <mergeCell ref="A12:A13"/>
    <mergeCell ref="B12:B13"/>
    <mergeCell ref="C12:C13"/>
    <mergeCell ref="D12:D13"/>
    <mergeCell ref="A8:B8"/>
    <mergeCell ref="A9:B9"/>
    <mergeCell ref="A10:I10"/>
    <mergeCell ref="A1:G1"/>
    <mergeCell ref="A2:G2"/>
    <mergeCell ref="A4:G4"/>
    <mergeCell ref="A5:G5"/>
    <mergeCell ref="A6:G6"/>
    <mergeCell ref="A7:C7"/>
  </mergeCells>
  <printOptions/>
  <pageMargins left="0.22" right="0.2755905511811024" top="0.984251968503937" bottom="0.1968503937007874" header="0.8661417322834646" footer="0.1574803149606299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9"/>
  <sheetViews>
    <sheetView tabSelected="1" zoomScaleSheetLayoutView="100" zoomScalePageLayoutView="0" workbookViewId="0" topLeftCell="A1">
      <selection activeCell="I9" sqref="I9"/>
    </sheetView>
  </sheetViews>
  <sheetFormatPr defaultColWidth="9.00390625" defaultRowHeight="12.75"/>
  <cols>
    <col min="1" max="1" width="29.00390625" style="1" customWidth="1"/>
    <col min="2" max="2" width="6.75390625" style="1" customWidth="1"/>
    <col min="3" max="3" width="26.25390625" style="1" customWidth="1"/>
    <col min="4" max="4" width="6.00390625" style="1" customWidth="1"/>
    <col min="5" max="5" width="20.00390625" style="1" customWidth="1"/>
    <col min="6" max="7" width="15.75390625" style="1" customWidth="1"/>
    <col min="8" max="8" width="10.125" style="1" customWidth="1"/>
    <col min="9" max="9" width="8.625" style="1" customWidth="1"/>
    <col min="10" max="10" width="15.125" style="1" customWidth="1"/>
    <col min="11" max="11" width="15.00390625" style="1" customWidth="1"/>
    <col min="12" max="12" width="15.875" style="1" customWidth="1"/>
    <col min="13" max="16384" width="9.125" style="1" customWidth="1"/>
  </cols>
  <sheetData>
    <row r="1" spans="1:12" ht="15">
      <c r="A1" s="4" t="s">
        <v>27</v>
      </c>
      <c r="B1" s="4"/>
      <c r="C1" s="4"/>
      <c r="D1" s="4"/>
      <c r="E1" s="22"/>
      <c r="F1" s="22"/>
      <c r="G1" s="4"/>
      <c r="H1" s="4"/>
      <c r="I1" s="4"/>
      <c r="J1" s="4"/>
      <c r="K1" s="4"/>
      <c r="L1" s="7" t="s">
        <v>33</v>
      </c>
    </row>
    <row r="2" spans="1:12" ht="11.25">
      <c r="A2" s="103" t="s">
        <v>2</v>
      </c>
      <c r="B2" s="103" t="s">
        <v>10</v>
      </c>
      <c r="C2" s="103" t="s">
        <v>31</v>
      </c>
      <c r="D2" s="106" t="s">
        <v>43</v>
      </c>
      <c r="E2" s="103" t="s">
        <v>44</v>
      </c>
      <c r="F2" s="103" t="s">
        <v>28</v>
      </c>
      <c r="G2" s="103" t="s">
        <v>3</v>
      </c>
      <c r="H2" s="103"/>
      <c r="I2" s="103"/>
      <c r="J2" s="103"/>
      <c r="K2" s="103" t="s">
        <v>23</v>
      </c>
      <c r="L2" s="103"/>
    </row>
    <row r="3" spans="1:12" ht="67.5">
      <c r="A3" s="103"/>
      <c r="B3" s="103"/>
      <c r="C3" s="103"/>
      <c r="D3" s="107"/>
      <c r="E3" s="103"/>
      <c r="F3" s="103"/>
      <c r="G3" s="9" t="s">
        <v>45</v>
      </c>
      <c r="H3" s="9" t="s">
        <v>24</v>
      </c>
      <c r="I3" s="9" t="s">
        <v>25</v>
      </c>
      <c r="J3" s="9" t="s">
        <v>11</v>
      </c>
      <c r="K3" s="9" t="s">
        <v>30</v>
      </c>
      <c r="L3" s="24" t="s">
        <v>29</v>
      </c>
    </row>
    <row r="4" spans="1:12" ht="12" thickBot="1">
      <c r="A4" s="5">
        <v>1</v>
      </c>
      <c r="B4" s="8">
        <f>A4+1</f>
        <v>2</v>
      </c>
      <c r="C4" s="8">
        <f>B4+1</f>
        <v>3</v>
      </c>
      <c r="D4" s="8"/>
      <c r="E4" s="8">
        <f>C4+1</f>
        <v>4</v>
      </c>
      <c r="F4" s="8">
        <f aca="true" t="shared" si="0" ref="F4:L4">E4+1</f>
        <v>5</v>
      </c>
      <c r="G4" s="8">
        <f t="shared" si="0"/>
        <v>6</v>
      </c>
      <c r="H4" s="8">
        <f t="shared" si="0"/>
        <v>7</v>
      </c>
      <c r="I4" s="8">
        <f t="shared" si="0"/>
        <v>8</v>
      </c>
      <c r="J4" s="8">
        <f t="shared" si="0"/>
        <v>9</v>
      </c>
      <c r="K4" s="61">
        <f t="shared" si="0"/>
        <v>10</v>
      </c>
      <c r="L4" s="8">
        <f t="shared" si="0"/>
        <v>11</v>
      </c>
    </row>
    <row r="5" spans="1:12" s="16" customFormat="1" ht="15">
      <c r="A5" s="27" t="s">
        <v>32</v>
      </c>
      <c r="B5" s="26">
        <v>200</v>
      </c>
      <c r="C5" s="36"/>
      <c r="D5" s="32"/>
      <c r="E5" s="20">
        <f>E8+E10+E21+E23+E25+E27+E51+E54+E61+E64+E71+E73+E79+E84+E86+E94+E97+E99+E102+E126</f>
        <v>18599300</v>
      </c>
      <c r="F5" s="20">
        <f aca="true" t="shared" si="1" ref="F5:L5">F8+F10+F21+F23+F25+F27+F51+F54+F61+F64+F71+F73+F79+F84+F86+F94+F97+F99+F102+F126</f>
        <v>18599300</v>
      </c>
      <c r="G5" s="20">
        <f t="shared" si="1"/>
        <v>1123893.3199999998</v>
      </c>
      <c r="H5" s="20"/>
      <c r="I5" s="20"/>
      <c r="J5" s="20">
        <f t="shared" si="1"/>
        <v>1123893.3199999998</v>
      </c>
      <c r="K5" s="20">
        <f t="shared" si="1"/>
        <v>17475406.68</v>
      </c>
      <c r="L5" s="20">
        <f t="shared" si="1"/>
        <v>17475406.68</v>
      </c>
    </row>
    <row r="6" spans="1:12" ht="15">
      <c r="A6" s="28" t="s">
        <v>37</v>
      </c>
      <c r="B6" s="26">
        <v>201</v>
      </c>
      <c r="C6" s="26" t="s">
        <v>186</v>
      </c>
      <c r="D6" s="26">
        <v>211</v>
      </c>
      <c r="E6" s="18">
        <v>1597000</v>
      </c>
      <c r="F6" s="18">
        <f>E6</f>
        <v>1597000</v>
      </c>
      <c r="G6" s="18">
        <v>238374</v>
      </c>
      <c r="H6" s="18"/>
      <c r="I6" s="18"/>
      <c r="J6" s="18">
        <f aca="true" t="shared" si="2" ref="J6:J31">G6+H6+I6</f>
        <v>238374</v>
      </c>
      <c r="K6" s="18">
        <f aca="true" t="shared" si="3" ref="K6:K31">E6-J6</f>
        <v>1358626</v>
      </c>
      <c r="L6" s="19">
        <f aca="true" t="shared" si="4" ref="L6:L31">F6-J6</f>
        <v>1358626</v>
      </c>
    </row>
    <row r="7" spans="1:12" ht="15">
      <c r="A7" s="29" t="s">
        <v>36</v>
      </c>
      <c r="B7" s="26">
        <v>202</v>
      </c>
      <c r="C7" s="26" t="s">
        <v>187</v>
      </c>
      <c r="D7" s="26">
        <v>213</v>
      </c>
      <c r="E7" s="18">
        <v>376400</v>
      </c>
      <c r="F7" s="18">
        <f>E7</f>
        <v>376400</v>
      </c>
      <c r="G7" s="18">
        <v>0</v>
      </c>
      <c r="H7" s="18"/>
      <c r="I7" s="18"/>
      <c r="J7" s="18">
        <f t="shared" si="2"/>
        <v>0</v>
      </c>
      <c r="K7" s="18">
        <f t="shared" si="3"/>
        <v>376400</v>
      </c>
      <c r="L7" s="19">
        <f t="shared" si="4"/>
        <v>376400</v>
      </c>
    </row>
    <row r="8" spans="1:12" ht="15">
      <c r="A8" s="30" t="s">
        <v>35</v>
      </c>
      <c r="B8" s="26">
        <v>203</v>
      </c>
      <c r="C8" s="26"/>
      <c r="D8" s="33"/>
      <c r="E8" s="21">
        <f>SUM(E6:E7)</f>
        <v>1973400</v>
      </c>
      <c r="F8" s="21">
        <f>SUM(F6:F7)</f>
        <v>1973400</v>
      </c>
      <c r="G8" s="21">
        <f>SUM(G6:G7)</f>
        <v>238374</v>
      </c>
      <c r="H8" s="21"/>
      <c r="I8" s="21"/>
      <c r="J8" s="21">
        <f t="shared" si="2"/>
        <v>238374</v>
      </c>
      <c r="K8" s="21">
        <f t="shared" si="3"/>
        <v>1735026</v>
      </c>
      <c r="L8" s="23">
        <f t="shared" si="4"/>
        <v>1735026</v>
      </c>
    </row>
    <row r="9" spans="1:12" ht="30">
      <c r="A9" s="29" t="s">
        <v>42</v>
      </c>
      <c r="B9" s="26">
        <v>204</v>
      </c>
      <c r="C9" s="26" t="s">
        <v>188</v>
      </c>
      <c r="D9" s="26">
        <v>340</v>
      </c>
      <c r="E9" s="18">
        <v>10000</v>
      </c>
      <c r="F9" s="18">
        <f>E9</f>
        <v>10000</v>
      </c>
      <c r="G9" s="18">
        <v>0</v>
      </c>
      <c r="H9" s="18"/>
      <c r="I9" s="18"/>
      <c r="J9" s="18">
        <f t="shared" si="2"/>
        <v>0</v>
      </c>
      <c r="K9" s="18">
        <f t="shared" si="3"/>
        <v>10000</v>
      </c>
      <c r="L9" s="19">
        <f t="shared" si="4"/>
        <v>10000</v>
      </c>
    </row>
    <row r="10" spans="1:12" ht="15">
      <c r="A10" s="30" t="s">
        <v>35</v>
      </c>
      <c r="B10" s="26">
        <v>205</v>
      </c>
      <c r="C10" s="26"/>
      <c r="D10" s="33"/>
      <c r="E10" s="21">
        <f>SUM(E9)</f>
        <v>10000</v>
      </c>
      <c r="F10" s="21">
        <f>SUM(F9)</f>
        <v>10000</v>
      </c>
      <c r="G10" s="21">
        <f>SUM(G9)</f>
        <v>0</v>
      </c>
      <c r="H10" s="21"/>
      <c r="I10" s="21"/>
      <c r="J10" s="21">
        <f t="shared" si="2"/>
        <v>0</v>
      </c>
      <c r="K10" s="21">
        <f t="shared" si="3"/>
        <v>10000</v>
      </c>
      <c r="L10" s="23">
        <f t="shared" si="4"/>
        <v>10000</v>
      </c>
    </row>
    <row r="11" spans="1:12" ht="15">
      <c r="A11" s="28" t="s">
        <v>37</v>
      </c>
      <c r="B11" s="26">
        <v>206</v>
      </c>
      <c r="C11" s="26" t="s">
        <v>189</v>
      </c>
      <c r="D11" s="26">
        <v>211</v>
      </c>
      <c r="E11" s="18">
        <v>5281700</v>
      </c>
      <c r="F11" s="18">
        <f aca="true" t="shared" si="5" ref="F11:F20">E11</f>
        <v>5281700</v>
      </c>
      <c r="G11" s="18">
        <v>696749.96</v>
      </c>
      <c r="H11" s="18"/>
      <c r="I11" s="18"/>
      <c r="J11" s="18">
        <f t="shared" si="2"/>
        <v>696749.96</v>
      </c>
      <c r="K11" s="18">
        <f t="shared" si="3"/>
        <v>4584950.04</v>
      </c>
      <c r="L11" s="19">
        <f t="shared" si="4"/>
        <v>4584950.04</v>
      </c>
    </row>
    <row r="12" spans="1:12" ht="30">
      <c r="A12" s="28" t="s">
        <v>170</v>
      </c>
      <c r="B12" s="26">
        <v>207</v>
      </c>
      <c r="C12" s="26" t="s">
        <v>190</v>
      </c>
      <c r="D12" s="26">
        <v>212</v>
      </c>
      <c r="E12" s="18">
        <v>13000</v>
      </c>
      <c r="F12" s="18">
        <f t="shared" si="5"/>
        <v>13000</v>
      </c>
      <c r="G12" s="18">
        <v>0</v>
      </c>
      <c r="H12" s="18"/>
      <c r="I12" s="18"/>
      <c r="J12" s="18">
        <f t="shared" si="2"/>
        <v>0</v>
      </c>
      <c r="K12" s="18">
        <f t="shared" si="3"/>
        <v>13000</v>
      </c>
      <c r="L12" s="19">
        <f t="shared" si="4"/>
        <v>13000</v>
      </c>
    </row>
    <row r="13" spans="1:12" ht="15">
      <c r="A13" s="29" t="s">
        <v>36</v>
      </c>
      <c r="B13" s="26">
        <v>208</v>
      </c>
      <c r="C13" s="26" t="s">
        <v>191</v>
      </c>
      <c r="D13" s="26">
        <v>213</v>
      </c>
      <c r="E13" s="18">
        <v>1568700</v>
      </c>
      <c r="F13" s="18">
        <f t="shared" si="5"/>
        <v>1568700</v>
      </c>
      <c r="G13" s="18">
        <v>0</v>
      </c>
      <c r="H13" s="18"/>
      <c r="I13" s="18"/>
      <c r="J13" s="18">
        <f t="shared" si="2"/>
        <v>0</v>
      </c>
      <c r="K13" s="18">
        <f t="shared" si="3"/>
        <v>1568700</v>
      </c>
      <c r="L13" s="19">
        <f t="shared" si="4"/>
        <v>1568700</v>
      </c>
    </row>
    <row r="14" spans="1:12" ht="15">
      <c r="A14" s="29" t="s">
        <v>38</v>
      </c>
      <c r="B14" s="26">
        <v>209</v>
      </c>
      <c r="C14" s="26" t="s">
        <v>192</v>
      </c>
      <c r="D14" s="26">
        <v>221</v>
      </c>
      <c r="E14" s="18">
        <v>14000</v>
      </c>
      <c r="F14" s="18">
        <f t="shared" si="5"/>
        <v>14000</v>
      </c>
      <c r="G14" s="18">
        <v>3230</v>
      </c>
      <c r="H14" s="18"/>
      <c r="I14" s="18"/>
      <c r="J14" s="18">
        <f t="shared" si="2"/>
        <v>3230</v>
      </c>
      <c r="K14" s="18">
        <f t="shared" si="3"/>
        <v>10770</v>
      </c>
      <c r="L14" s="19">
        <f t="shared" si="4"/>
        <v>10770</v>
      </c>
    </row>
    <row r="15" spans="1:12" ht="30">
      <c r="A15" s="29" t="s">
        <v>40</v>
      </c>
      <c r="B15" s="26">
        <v>210</v>
      </c>
      <c r="C15" s="26" t="s">
        <v>192</v>
      </c>
      <c r="D15" s="26">
        <v>225</v>
      </c>
      <c r="E15" s="18">
        <v>4300</v>
      </c>
      <c r="F15" s="18">
        <f t="shared" si="5"/>
        <v>4300</v>
      </c>
      <c r="G15" s="18">
        <v>0</v>
      </c>
      <c r="H15" s="18"/>
      <c r="I15" s="18"/>
      <c r="J15" s="18">
        <f t="shared" si="2"/>
        <v>0</v>
      </c>
      <c r="K15" s="18">
        <f t="shared" si="3"/>
        <v>4300</v>
      </c>
      <c r="L15" s="19">
        <f t="shared" si="4"/>
        <v>4300</v>
      </c>
    </row>
    <row r="16" spans="1:12" ht="15">
      <c r="A16" s="29" t="s">
        <v>41</v>
      </c>
      <c r="B16" s="26">
        <v>211</v>
      </c>
      <c r="C16" s="26" t="s">
        <v>192</v>
      </c>
      <c r="D16" s="26">
        <v>226</v>
      </c>
      <c r="E16" s="18">
        <v>73200</v>
      </c>
      <c r="F16" s="18">
        <f t="shared" si="5"/>
        <v>73200</v>
      </c>
      <c r="G16" s="18">
        <v>0</v>
      </c>
      <c r="H16" s="18"/>
      <c r="I16" s="18"/>
      <c r="J16" s="18">
        <f t="shared" si="2"/>
        <v>0</v>
      </c>
      <c r="K16" s="18">
        <f t="shared" si="3"/>
        <v>73200</v>
      </c>
      <c r="L16" s="19">
        <f t="shared" si="4"/>
        <v>73200</v>
      </c>
    </row>
    <row r="17" spans="1:12" ht="15">
      <c r="A17" s="29" t="s">
        <v>20</v>
      </c>
      <c r="B17" s="26">
        <v>212</v>
      </c>
      <c r="C17" s="26" t="s">
        <v>192</v>
      </c>
      <c r="D17" s="26">
        <v>290</v>
      </c>
      <c r="E17" s="18">
        <v>36000</v>
      </c>
      <c r="F17" s="18">
        <f>E17</f>
        <v>36000</v>
      </c>
      <c r="G17" s="18">
        <v>0</v>
      </c>
      <c r="H17" s="18"/>
      <c r="I17" s="18"/>
      <c r="J17" s="18">
        <f>G17+H17+I17</f>
        <v>0</v>
      </c>
      <c r="K17" s="18">
        <f>E17-J17</f>
        <v>36000</v>
      </c>
      <c r="L17" s="19">
        <f>F17-J17</f>
        <v>36000</v>
      </c>
    </row>
    <row r="18" spans="1:12" ht="15">
      <c r="A18" s="29" t="s">
        <v>20</v>
      </c>
      <c r="B18" s="26">
        <v>213</v>
      </c>
      <c r="C18" s="26" t="s">
        <v>193</v>
      </c>
      <c r="D18" s="26">
        <v>290</v>
      </c>
      <c r="E18" s="83">
        <v>2500</v>
      </c>
      <c r="F18" s="83">
        <f t="shared" si="5"/>
        <v>2500</v>
      </c>
      <c r="G18" s="18">
        <v>0</v>
      </c>
      <c r="H18" s="18"/>
      <c r="I18" s="18"/>
      <c r="J18" s="18">
        <f t="shared" si="2"/>
        <v>0</v>
      </c>
      <c r="K18" s="18">
        <f t="shared" si="3"/>
        <v>2500</v>
      </c>
      <c r="L18" s="19">
        <f t="shared" si="4"/>
        <v>2500</v>
      </c>
    </row>
    <row r="19" spans="1:12" ht="30">
      <c r="A19" s="29" t="s">
        <v>131</v>
      </c>
      <c r="B19" s="26">
        <v>214</v>
      </c>
      <c r="C19" s="26" t="s">
        <v>192</v>
      </c>
      <c r="D19" s="26">
        <v>310</v>
      </c>
      <c r="E19" s="18">
        <v>71900</v>
      </c>
      <c r="F19" s="18">
        <f>E19</f>
        <v>71900</v>
      </c>
      <c r="G19" s="18">
        <v>0</v>
      </c>
      <c r="H19" s="18"/>
      <c r="I19" s="18"/>
      <c r="J19" s="18">
        <f>G19+H19+I19</f>
        <v>0</v>
      </c>
      <c r="K19" s="18">
        <f>E19-J19</f>
        <v>71900</v>
      </c>
      <c r="L19" s="19">
        <f>F19-J19</f>
        <v>71900</v>
      </c>
    </row>
    <row r="20" spans="1:12" ht="30">
      <c r="A20" s="29" t="s">
        <v>42</v>
      </c>
      <c r="B20" s="26">
        <v>214</v>
      </c>
      <c r="C20" s="26" t="s">
        <v>192</v>
      </c>
      <c r="D20" s="26">
        <v>340</v>
      </c>
      <c r="E20" s="18">
        <v>58200</v>
      </c>
      <c r="F20" s="18">
        <f t="shared" si="5"/>
        <v>58200</v>
      </c>
      <c r="G20" s="18">
        <v>0</v>
      </c>
      <c r="H20" s="18"/>
      <c r="I20" s="18"/>
      <c r="J20" s="18">
        <f t="shared" si="2"/>
        <v>0</v>
      </c>
      <c r="K20" s="18">
        <f t="shared" si="3"/>
        <v>58200</v>
      </c>
      <c r="L20" s="19">
        <f t="shared" si="4"/>
        <v>58200</v>
      </c>
    </row>
    <row r="21" spans="1:12" s="16" customFormat="1" ht="15">
      <c r="A21" s="31" t="s">
        <v>35</v>
      </c>
      <c r="B21" s="26">
        <v>215</v>
      </c>
      <c r="C21" s="78"/>
      <c r="D21" s="33"/>
      <c r="E21" s="21">
        <f>SUM(E11:E20)</f>
        <v>7123500</v>
      </c>
      <c r="F21" s="21">
        <f>SUM(F11:F20)</f>
        <v>7123500</v>
      </c>
      <c r="G21" s="21">
        <f>SUM(G11:G20)</f>
        <v>699979.96</v>
      </c>
      <c r="H21" s="21"/>
      <c r="I21" s="21"/>
      <c r="J21" s="21">
        <f>G21+H21+I21</f>
        <v>699979.96</v>
      </c>
      <c r="K21" s="21">
        <f>E21-J21</f>
        <v>6423520.04</v>
      </c>
      <c r="L21" s="23">
        <f>F21-J21</f>
        <v>6423520.04</v>
      </c>
    </row>
    <row r="22" spans="1:12" ht="15">
      <c r="A22" s="29" t="s">
        <v>20</v>
      </c>
      <c r="B22" s="26">
        <v>216</v>
      </c>
      <c r="C22" s="26" t="s">
        <v>194</v>
      </c>
      <c r="D22" s="26">
        <v>251</v>
      </c>
      <c r="E22" s="18">
        <v>1200</v>
      </c>
      <c r="F22" s="18">
        <f>E22</f>
        <v>1200</v>
      </c>
      <c r="G22" s="18">
        <v>0</v>
      </c>
      <c r="H22" s="18"/>
      <c r="I22" s="21"/>
      <c r="J22" s="18">
        <f>G22+H22+I22</f>
        <v>0</v>
      </c>
      <c r="K22" s="18">
        <f>E22-J22</f>
        <v>1200</v>
      </c>
      <c r="L22" s="19">
        <f>F22-J22</f>
        <v>1200</v>
      </c>
    </row>
    <row r="23" spans="1:12" s="16" customFormat="1" ht="15">
      <c r="A23" s="31" t="s">
        <v>35</v>
      </c>
      <c r="B23" s="26">
        <v>217</v>
      </c>
      <c r="C23" s="78"/>
      <c r="D23" s="33"/>
      <c r="E23" s="21">
        <f>SUM(E22)</f>
        <v>1200</v>
      </c>
      <c r="F23" s="21">
        <f>SUM(F22)</f>
        <v>1200</v>
      </c>
      <c r="G23" s="21">
        <f>SUM(G22)</f>
        <v>0</v>
      </c>
      <c r="H23" s="21"/>
      <c r="I23" s="21"/>
      <c r="J23" s="21">
        <f>G23+H23+I23</f>
        <v>0</v>
      </c>
      <c r="K23" s="21">
        <f>E23-J23</f>
        <v>1200</v>
      </c>
      <c r="L23" s="23">
        <f>F23-J23</f>
        <v>1200</v>
      </c>
    </row>
    <row r="24" spans="1:12" ht="15">
      <c r="A24" s="29" t="s">
        <v>20</v>
      </c>
      <c r="B24" s="26">
        <v>216</v>
      </c>
      <c r="C24" s="26" t="s">
        <v>250</v>
      </c>
      <c r="D24" s="26">
        <v>290</v>
      </c>
      <c r="E24" s="18">
        <v>206100</v>
      </c>
      <c r="F24" s="18">
        <f>E24</f>
        <v>206100</v>
      </c>
      <c r="G24" s="18">
        <v>0</v>
      </c>
      <c r="H24" s="18"/>
      <c r="I24" s="21"/>
      <c r="J24" s="18">
        <f>G24+H24+I24</f>
        <v>0</v>
      </c>
      <c r="K24" s="18">
        <f>E24-J24</f>
        <v>206100</v>
      </c>
      <c r="L24" s="19">
        <f>F24-J24</f>
        <v>206100</v>
      </c>
    </row>
    <row r="25" spans="1:12" s="16" customFormat="1" ht="15">
      <c r="A25" s="31" t="s">
        <v>35</v>
      </c>
      <c r="B25" s="26">
        <v>217</v>
      </c>
      <c r="C25" s="78"/>
      <c r="D25" s="33"/>
      <c r="E25" s="21">
        <f>SUM(E24)</f>
        <v>206100</v>
      </c>
      <c r="F25" s="21">
        <f>SUM(F24)</f>
        <v>206100</v>
      </c>
      <c r="G25" s="21">
        <f>SUM(G24)</f>
        <v>0</v>
      </c>
      <c r="H25" s="21"/>
      <c r="I25" s="21"/>
      <c r="J25" s="21">
        <f t="shared" si="2"/>
        <v>0</v>
      </c>
      <c r="K25" s="21">
        <f t="shared" si="3"/>
        <v>206100</v>
      </c>
      <c r="L25" s="23">
        <f t="shared" si="4"/>
        <v>206100</v>
      </c>
    </row>
    <row r="26" spans="1:12" ht="15">
      <c r="A26" s="29" t="s">
        <v>20</v>
      </c>
      <c r="B26" s="26">
        <v>218</v>
      </c>
      <c r="C26" s="26" t="s">
        <v>195</v>
      </c>
      <c r="D26" s="26">
        <v>290</v>
      </c>
      <c r="E26" s="18">
        <v>100000</v>
      </c>
      <c r="F26" s="18">
        <f>E26</f>
        <v>100000</v>
      </c>
      <c r="G26" s="18">
        <v>0</v>
      </c>
      <c r="H26" s="18"/>
      <c r="I26" s="21"/>
      <c r="J26" s="18">
        <f t="shared" si="2"/>
        <v>0</v>
      </c>
      <c r="K26" s="18">
        <f t="shared" si="3"/>
        <v>100000</v>
      </c>
      <c r="L26" s="19">
        <f t="shared" si="4"/>
        <v>100000</v>
      </c>
    </row>
    <row r="27" spans="1:12" s="16" customFormat="1" ht="15">
      <c r="A27" s="30" t="s">
        <v>35</v>
      </c>
      <c r="B27" s="26">
        <v>219</v>
      </c>
      <c r="C27" s="33"/>
      <c r="D27" s="33"/>
      <c r="E27" s="21">
        <f>SUM(E26)</f>
        <v>100000</v>
      </c>
      <c r="F27" s="21">
        <f>SUM(F26)</f>
        <v>100000</v>
      </c>
      <c r="G27" s="21">
        <f>SUM(G26)</f>
        <v>0</v>
      </c>
      <c r="H27" s="21"/>
      <c r="I27" s="21"/>
      <c r="J27" s="21">
        <f t="shared" si="2"/>
        <v>0</v>
      </c>
      <c r="K27" s="21">
        <f t="shared" si="3"/>
        <v>100000</v>
      </c>
      <c r="L27" s="23">
        <f t="shared" si="4"/>
        <v>100000</v>
      </c>
    </row>
    <row r="28" spans="1:12" ht="15">
      <c r="A28" s="28" t="s">
        <v>37</v>
      </c>
      <c r="B28" s="26">
        <v>220</v>
      </c>
      <c r="C28" s="26" t="s">
        <v>196</v>
      </c>
      <c r="D28" s="26">
        <v>211</v>
      </c>
      <c r="E28" s="18">
        <v>532900</v>
      </c>
      <c r="F28" s="18">
        <f>E28</f>
        <v>532900</v>
      </c>
      <c r="G28" s="18">
        <v>87402.96</v>
      </c>
      <c r="H28" s="18"/>
      <c r="I28" s="18"/>
      <c r="J28" s="18">
        <f t="shared" si="2"/>
        <v>87402.96</v>
      </c>
      <c r="K28" s="18">
        <f t="shared" si="3"/>
        <v>445497.04</v>
      </c>
      <c r="L28" s="19">
        <f t="shared" si="4"/>
        <v>445497.04</v>
      </c>
    </row>
    <row r="29" spans="1:12" ht="15">
      <c r="A29" s="29" t="s">
        <v>36</v>
      </c>
      <c r="B29" s="26">
        <v>222</v>
      </c>
      <c r="C29" s="26" t="s">
        <v>197</v>
      </c>
      <c r="D29" s="26">
        <v>213</v>
      </c>
      <c r="E29" s="18">
        <v>160900</v>
      </c>
      <c r="F29" s="18">
        <f>E29</f>
        <v>160900</v>
      </c>
      <c r="G29" s="18">
        <v>0</v>
      </c>
      <c r="H29" s="18"/>
      <c r="I29" s="21"/>
      <c r="J29" s="18">
        <f>G29+H29+I29</f>
        <v>0</v>
      </c>
      <c r="K29" s="18">
        <f>E29-J29</f>
        <v>160900</v>
      </c>
      <c r="L29" s="19">
        <f>F29-J29</f>
        <v>160900</v>
      </c>
    </row>
    <row r="30" spans="1:12" s="16" customFormat="1" ht="15">
      <c r="A30" s="30" t="s">
        <v>35</v>
      </c>
      <c r="B30" s="26">
        <v>223</v>
      </c>
      <c r="C30" s="33"/>
      <c r="D30" s="33"/>
      <c r="E30" s="21">
        <f>SUM(E28:E29)</f>
        <v>693800</v>
      </c>
      <c r="F30" s="21">
        <f>SUM(F28:F29)</f>
        <v>693800</v>
      </c>
      <c r="G30" s="21">
        <f>SUM(G28:G29)</f>
        <v>87402.96</v>
      </c>
      <c r="H30" s="21"/>
      <c r="I30" s="21"/>
      <c r="J30" s="21">
        <f>G30+H30+I30</f>
        <v>87402.96</v>
      </c>
      <c r="K30" s="21">
        <f>E30-J30</f>
        <v>606397.04</v>
      </c>
      <c r="L30" s="23">
        <f>F30-J30</f>
        <v>606397.04</v>
      </c>
    </row>
    <row r="31" spans="1:12" ht="30">
      <c r="A31" s="28" t="s">
        <v>170</v>
      </c>
      <c r="B31" s="26">
        <v>227</v>
      </c>
      <c r="C31" s="26" t="s">
        <v>201</v>
      </c>
      <c r="D31" s="26">
        <v>212</v>
      </c>
      <c r="E31" s="18">
        <v>708400</v>
      </c>
      <c r="F31" s="18">
        <f aca="true" t="shared" si="6" ref="F31:F37">E31</f>
        <v>708400</v>
      </c>
      <c r="G31" s="18">
        <v>0</v>
      </c>
      <c r="H31" s="18"/>
      <c r="I31" s="21"/>
      <c r="J31" s="18">
        <f t="shared" si="2"/>
        <v>0</v>
      </c>
      <c r="K31" s="18">
        <f t="shared" si="3"/>
        <v>708400</v>
      </c>
      <c r="L31" s="19">
        <f t="shared" si="4"/>
        <v>708400</v>
      </c>
    </row>
    <row r="32" spans="1:12" ht="15">
      <c r="A32" s="29" t="s">
        <v>39</v>
      </c>
      <c r="B32" s="26">
        <v>228</v>
      </c>
      <c r="C32" s="26" t="s">
        <v>199</v>
      </c>
      <c r="D32" s="26">
        <v>223</v>
      </c>
      <c r="E32" s="18">
        <v>72700</v>
      </c>
      <c r="F32" s="18">
        <f t="shared" si="6"/>
        <v>72700</v>
      </c>
      <c r="G32" s="18">
        <v>0</v>
      </c>
      <c r="H32" s="18"/>
      <c r="I32" s="18"/>
      <c r="J32" s="18">
        <f aca="true" t="shared" si="7" ref="J32:J37">G32+H32+I32</f>
        <v>0</v>
      </c>
      <c r="K32" s="18">
        <f aca="true" t="shared" si="8" ref="K32:K37">E32-J32</f>
        <v>72700</v>
      </c>
      <c r="L32" s="19">
        <f aca="true" t="shared" si="9" ref="L32:L37">F32-J32</f>
        <v>72700</v>
      </c>
    </row>
    <row r="33" spans="1:12" ht="30">
      <c r="A33" s="29" t="s">
        <v>40</v>
      </c>
      <c r="B33" s="26">
        <v>229</v>
      </c>
      <c r="C33" s="26" t="s">
        <v>199</v>
      </c>
      <c r="D33" s="26">
        <v>225</v>
      </c>
      <c r="E33" s="18">
        <v>58500</v>
      </c>
      <c r="F33" s="18">
        <f t="shared" si="6"/>
        <v>58500</v>
      </c>
      <c r="G33" s="18">
        <v>0</v>
      </c>
      <c r="H33" s="18"/>
      <c r="I33" s="21"/>
      <c r="J33" s="18">
        <f t="shared" si="7"/>
        <v>0</v>
      </c>
      <c r="K33" s="18">
        <f t="shared" si="8"/>
        <v>58500</v>
      </c>
      <c r="L33" s="19">
        <f t="shared" si="9"/>
        <v>58500</v>
      </c>
    </row>
    <row r="34" spans="1:12" ht="15">
      <c r="A34" s="28" t="s">
        <v>41</v>
      </c>
      <c r="B34" s="26">
        <v>230</v>
      </c>
      <c r="C34" s="26" t="s">
        <v>199</v>
      </c>
      <c r="D34" s="26">
        <v>226</v>
      </c>
      <c r="E34" s="18">
        <v>170600</v>
      </c>
      <c r="F34" s="18">
        <f t="shared" si="6"/>
        <v>170600</v>
      </c>
      <c r="G34" s="18">
        <v>13057.66</v>
      </c>
      <c r="H34" s="18"/>
      <c r="I34" s="21"/>
      <c r="J34" s="18">
        <f t="shared" si="7"/>
        <v>13057.66</v>
      </c>
      <c r="K34" s="18">
        <f t="shared" si="8"/>
        <v>157542.34</v>
      </c>
      <c r="L34" s="19">
        <f t="shared" si="9"/>
        <v>157542.34</v>
      </c>
    </row>
    <row r="35" spans="1:12" ht="15">
      <c r="A35" s="28" t="s">
        <v>41</v>
      </c>
      <c r="B35" s="26">
        <v>231</v>
      </c>
      <c r="C35" s="26" t="s">
        <v>199</v>
      </c>
      <c r="D35" s="26">
        <v>226</v>
      </c>
      <c r="E35" s="18">
        <v>0</v>
      </c>
      <c r="F35" s="18">
        <f t="shared" si="6"/>
        <v>0</v>
      </c>
      <c r="G35" s="18">
        <v>0</v>
      </c>
      <c r="H35" s="18"/>
      <c r="I35" s="21"/>
      <c r="J35" s="18">
        <f t="shared" si="7"/>
        <v>0</v>
      </c>
      <c r="K35" s="18">
        <f t="shared" si="8"/>
        <v>0</v>
      </c>
      <c r="L35" s="19">
        <f t="shared" si="9"/>
        <v>0</v>
      </c>
    </row>
    <row r="36" spans="1:12" ht="15">
      <c r="A36" s="29" t="s">
        <v>20</v>
      </c>
      <c r="B36" s="26">
        <v>232</v>
      </c>
      <c r="C36" s="26" t="s">
        <v>200</v>
      </c>
      <c r="D36" s="26">
        <v>290</v>
      </c>
      <c r="E36" s="18">
        <v>15000</v>
      </c>
      <c r="F36" s="18">
        <f t="shared" si="6"/>
        <v>15000</v>
      </c>
      <c r="G36" s="18">
        <v>0</v>
      </c>
      <c r="H36" s="18"/>
      <c r="I36" s="21"/>
      <c r="J36" s="18">
        <f t="shared" si="7"/>
        <v>0</v>
      </c>
      <c r="K36" s="18">
        <f t="shared" si="8"/>
        <v>15000</v>
      </c>
      <c r="L36" s="19">
        <f t="shared" si="9"/>
        <v>15000</v>
      </c>
    </row>
    <row r="37" spans="1:12" ht="15">
      <c r="A37" s="29" t="s">
        <v>20</v>
      </c>
      <c r="B37" s="26">
        <v>233</v>
      </c>
      <c r="C37" s="26" t="s">
        <v>199</v>
      </c>
      <c r="D37" s="26">
        <v>290</v>
      </c>
      <c r="E37" s="18">
        <v>0</v>
      </c>
      <c r="F37" s="18">
        <f t="shared" si="6"/>
        <v>0</v>
      </c>
      <c r="G37" s="18">
        <v>0</v>
      </c>
      <c r="H37" s="18"/>
      <c r="I37" s="21"/>
      <c r="J37" s="18">
        <f t="shared" si="7"/>
        <v>0</v>
      </c>
      <c r="K37" s="18">
        <f t="shared" si="8"/>
        <v>0</v>
      </c>
      <c r="L37" s="19">
        <f t="shared" si="9"/>
        <v>0</v>
      </c>
    </row>
    <row r="38" spans="1:12" s="16" customFormat="1" ht="15">
      <c r="A38" s="30" t="s">
        <v>35</v>
      </c>
      <c r="B38" s="26">
        <v>234</v>
      </c>
      <c r="C38" s="33"/>
      <c r="D38" s="33"/>
      <c r="E38" s="21">
        <f>SUM(E31:E37)</f>
        <v>1025200</v>
      </c>
      <c r="F38" s="21">
        <f aca="true" t="shared" si="10" ref="F38:L38">SUM(F31:F37)</f>
        <v>1025200</v>
      </c>
      <c r="G38" s="21">
        <f t="shared" si="10"/>
        <v>13057.66</v>
      </c>
      <c r="H38" s="21"/>
      <c r="I38" s="21"/>
      <c r="J38" s="21">
        <f t="shared" si="10"/>
        <v>13057.66</v>
      </c>
      <c r="K38" s="21">
        <f t="shared" si="10"/>
        <v>1012142.34</v>
      </c>
      <c r="L38" s="21">
        <f t="shared" si="10"/>
        <v>1012142.34</v>
      </c>
    </row>
    <row r="39" spans="1:12" ht="15">
      <c r="A39" s="28" t="s">
        <v>41</v>
      </c>
      <c r="B39" s="26">
        <v>224</v>
      </c>
      <c r="C39" s="26" t="s">
        <v>198</v>
      </c>
      <c r="D39" s="26">
        <v>226</v>
      </c>
      <c r="E39" s="18">
        <v>34400</v>
      </c>
      <c r="F39" s="18">
        <f>E39</f>
        <v>34400</v>
      </c>
      <c r="G39" s="18">
        <v>0</v>
      </c>
      <c r="H39" s="18"/>
      <c r="I39" s="18"/>
      <c r="J39" s="18">
        <f>G39+H39+I39</f>
        <v>0</v>
      </c>
      <c r="K39" s="18">
        <f>E39-J39</f>
        <v>34400</v>
      </c>
      <c r="L39" s="19">
        <f>F39-J39</f>
        <v>34400</v>
      </c>
    </row>
    <row r="40" spans="1:12" ht="15">
      <c r="A40" s="28" t="s">
        <v>41</v>
      </c>
      <c r="B40" s="26">
        <v>225</v>
      </c>
      <c r="C40" s="26" t="s">
        <v>198</v>
      </c>
      <c r="D40" s="26">
        <v>226</v>
      </c>
      <c r="E40" s="18">
        <v>23200</v>
      </c>
      <c r="F40" s="18">
        <f>E40</f>
        <v>23200</v>
      </c>
      <c r="G40" s="18">
        <v>0</v>
      </c>
      <c r="H40" s="18"/>
      <c r="I40" s="21"/>
      <c r="J40" s="18">
        <f>G40+H40+I40</f>
        <v>0</v>
      </c>
      <c r="K40" s="18">
        <f>E40-J40</f>
        <v>23200</v>
      </c>
      <c r="L40" s="19">
        <f>F40-J40</f>
        <v>23200</v>
      </c>
    </row>
    <row r="41" spans="1:12" s="16" customFormat="1" ht="15">
      <c r="A41" s="30" t="s">
        <v>35</v>
      </c>
      <c r="B41" s="26">
        <v>226</v>
      </c>
      <c r="C41" s="33"/>
      <c r="D41" s="33"/>
      <c r="E41" s="21">
        <f>SUM(E39:E40)</f>
        <v>57600</v>
      </c>
      <c r="F41" s="21">
        <f>SUM(F39:F40)</f>
        <v>57600</v>
      </c>
      <c r="G41" s="21">
        <f>SUM(G39:G40)</f>
        <v>0</v>
      </c>
      <c r="H41" s="21"/>
      <c r="I41" s="21"/>
      <c r="J41" s="21">
        <f>G41+H41+I41</f>
        <v>0</v>
      </c>
      <c r="K41" s="21">
        <f>E41-J41</f>
        <v>57600</v>
      </c>
      <c r="L41" s="23">
        <f>F41-J41</f>
        <v>57600</v>
      </c>
    </row>
    <row r="42" spans="1:12" ht="30">
      <c r="A42" s="29" t="s">
        <v>40</v>
      </c>
      <c r="B42" s="26">
        <v>235</v>
      </c>
      <c r="C42" s="26" t="s">
        <v>202</v>
      </c>
      <c r="D42" s="26">
        <v>225</v>
      </c>
      <c r="E42" s="18">
        <v>0</v>
      </c>
      <c r="F42" s="18">
        <f aca="true" t="shared" si="11" ref="F42:F47">E42</f>
        <v>0</v>
      </c>
      <c r="G42" s="18">
        <v>0</v>
      </c>
      <c r="H42" s="18"/>
      <c r="I42" s="18"/>
      <c r="J42" s="18">
        <f aca="true" t="shared" si="12" ref="J42:J48">G42+H42+I42</f>
        <v>0</v>
      </c>
      <c r="K42" s="18">
        <f aca="true" t="shared" si="13" ref="K42:K48">E42-J42</f>
        <v>0</v>
      </c>
      <c r="L42" s="19">
        <f aca="true" t="shared" si="14" ref="L42:L48">F42-J42</f>
        <v>0</v>
      </c>
    </row>
    <row r="43" spans="1:12" ht="15">
      <c r="A43" s="28" t="s">
        <v>41</v>
      </c>
      <c r="B43" s="26">
        <v>236</v>
      </c>
      <c r="C43" s="26" t="s">
        <v>202</v>
      </c>
      <c r="D43" s="26">
        <v>226</v>
      </c>
      <c r="E43" s="18">
        <v>26500</v>
      </c>
      <c r="F43" s="18">
        <f t="shared" si="11"/>
        <v>26500</v>
      </c>
      <c r="G43" s="18">
        <v>7000</v>
      </c>
      <c r="H43" s="18"/>
      <c r="I43" s="21"/>
      <c r="J43" s="18">
        <f t="shared" si="12"/>
        <v>7000</v>
      </c>
      <c r="K43" s="18">
        <f t="shared" si="13"/>
        <v>19500</v>
      </c>
      <c r="L43" s="19">
        <f t="shared" si="14"/>
        <v>19500</v>
      </c>
    </row>
    <row r="44" spans="1:12" ht="15">
      <c r="A44" s="29" t="s">
        <v>20</v>
      </c>
      <c r="B44" s="26">
        <v>237</v>
      </c>
      <c r="C44" s="26" t="s">
        <v>203</v>
      </c>
      <c r="D44" s="26">
        <v>290</v>
      </c>
      <c r="E44" s="18">
        <v>207400</v>
      </c>
      <c r="F44" s="18">
        <f t="shared" si="11"/>
        <v>207400</v>
      </c>
      <c r="G44" s="18">
        <v>0</v>
      </c>
      <c r="H44" s="18"/>
      <c r="I44" s="21"/>
      <c r="J44" s="18">
        <f t="shared" si="12"/>
        <v>0</v>
      </c>
      <c r="K44" s="18">
        <f t="shared" si="13"/>
        <v>207400</v>
      </c>
      <c r="L44" s="19">
        <f t="shared" si="14"/>
        <v>207400</v>
      </c>
    </row>
    <row r="45" spans="1:12" ht="15">
      <c r="A45" s="29" t="s">
        <v>174</v>
      </c>
      <c r="B45" s="26">
        <v>238</v>
      </c>
      <c r="C45" s="26" t="s">
        <v>204</v>
      </c>
      <c r="D45" s="26">
        <v>290</v>
      </c>
      <c r="E45" s="18">
        <v>900</v>
      </c>
      <c r="F45" s="18">
        <f t="shared" si="11"/>
        <v>900</v>
      </c>
      <c r="G45" s="18">
        <v>0</v>
      </c>
      <c r="H45" s="18"/>
      <c r="I45" s="21"/>
      <c r="J45" s="18">
        <f t="shared" si="12"/>
        <v>0</v>
      </c>
      <c r="K45" s="18">
        <f t="shared" si="13"/>
        <v>900</v>
      </c>
      <c r="L45" s="19">
        <f t="shared" si="14"/>
        <v>900</v>
      </c>
    </row>
    <row r="46" spans="1:12" ht="30">
      <c r="A46" s="29" t="s">
        <v>131</v>
      </c>
      <c r="B46" s="26">
        <v>239</v>
      </c>
      <c r="C46" s="26" t="s">
        <v>202</v>
      </c>
      <c r="D46" s="26">
        <v>310</v>
      </c>
      <c r="E46" s="18">
        <v>0</v>
      </c>
      <c r="F46" s="18">
        <f t="shared" si="11"/>
        <v>0</v>
      </c>
      <c r="G46" s="18">
        <v>0</v>
      </c>
      <c r="H46" s="18"/>
      <c r="I46" s="18"/>
      <c r="J46" s="18">
        <f>G46+H46+I46</f>
        <v>0</v>
      </c>
      <c r="K46" s="18">
        <f>E46-J46</f>
        <v>0</v>
      </c>
      <c r="L46" s="19">
        <f>F46-J46</f>
        <v>0</v>
      </c>
    </row>
    <row r="47" spans="1:12" ht="30">
      <c r="A47" s="29" t="s">
        <v>42</v>
      </c>
      <c r="B47" s="26">
        <v>239</v>
      </c>
      <c r="C47" s="26" t="s">
        <v>202</v>
      </c>
      <c r="D47" s="26">
        <v>340</v>
      </c>
      <c r="E47" s="18">
        <v>474800</v>
      </c>
      <c r="F47" s="18">
        <f t="shared" si="11"/>
        <v>474800</v>
      </c>
      <c r="G47" s="18">
        <v>0</v>
      </c>
      <c r="H47" s="18"/>
      <c r="I47" s="18"/>
      <c r="J47" s="18">
        <f t="shared" si="12"/>
        <v>0</v>
      </c>
      <c r="K47" s="18">
        <f t="shared" si="13"/>
        <v>474800</v>
      </c>
      <c r="L47" s="19">
        <f t="shared" si="14"/>
        <v>474800</v>
      </c>
    </row>
    <row r="48" spans="1:12" s="16" customFormat="1" ht="15">
      <c r="A48" s="30" t="s">
        <v>35</v>
      </c>
      <c r="B48" s="26">
        <v>240</v>
      </c>
      <c r="C48" s="33"/>
      <c r="D48" s="33"/>
      <c r="E48" s="21">
        <f>SUM(E42:E47)</f>
        <v>709600</v>
      </c>
      <c r="F48" s="21">
        <f>SUM(F42:F47)</f>
        <v>709600</v>
      </c>
      <c r="G48" s="21">
        <f>SUM(G42:G47)</f>
        <v>7000</v>
      </c>
      <c r="H48" s="21"/>
      <c r="I48" s="21"/>
      <c r="J48" s="21">
        <f t="shared" si="12"/>
        <v>7000</v>
      </c>
      <c r="K48" s="21">
        <f t="shared" si="13"/>
        <v>702600</v>
      </c>
      <c r="L48" s="23">
        <f t="shared" si="14"/>
        <v>702600</v>
      </c>
    </row>
    <row r="49" spans="1:12" ht="15">
      <c r="A49" s="29" t="s">
        <v>20</v>
      </c>
      <c r="B49" s="26">
        <v>241</v>
      </c>
      <c r="C49" s="26" t="s">
        <v>205</v>
      </c>
      <c r="D49" s="26">
        <v>290</v>
      </c>
      <c r="E49" s="18">
        <v>0</v>
      </c>
      <c r="F49" s="18">
        <f>E49</f>
        <v>0</v>
      </c>
      <c r="G49" s="18">
        <v>0</v>
      </c>
      <c r="H49" s="18"/>
      <c r="I49" s="18"/>
      <c r="J49" s="18">
        <f aca="true" t="shared" si="15" ref="J49:J62">G49+H49+I49</f>
        <v>0</v>
      </c>
      <c r="K49" s="18">
        <f aca="true" t="shared" si="16" ref="K49:K62">E49-J49</f>
        <v>0</v>
      </c>
      <c r="L49" s="19">
        <f aca="true" t="shared" si="17" ref="L49:L62">F49-J49</f>
        <v>0</v>
      </c>
    </row>
    <row r="50" spans="1:12" s="16" customFormat="1" ht="15">
      <c r="A50" s="30" t="s">
        <v>35</v>
      </c>
      <c r="B50" s="26">
        <v>242</v>
      </c>
      <c r="C50" s="33"/>
      <c r="D50" s="33"/>
      <c r="E50" s="21">
        <f>E49</f>
        <v>0</v>
      </c>
      <c r="F50" s="21">
        <f>F49</f>
        <v>0</v>
      </c>
      <c r="G50" s="21">
        <f>G49</f>
        <v>0</v>
      </c>
      <c r="H50" s="21"/>
      <c r="I50" s="21"/>
      <c r="J50" s="21">
        <f>G50+H50+I50</f>
        <v>0</v>
      </c>
      <c r="K50" s="21">
        <f>E50-J50</f>
        <v>0</v>
      </c>
      <c r="L50" s="23">
        <f>F50-J50</f>
        <v>0</v>
      </c>
    </row>
    <row r="51" spans="1:12" s="16" customFormat="1" ht="15">
      <c r="A51" s="30" t="s">
        <v>35</v>
      </c>
      <c r="B51" s="26">
        <v>242</v>
      </c>
      <c r="C51" s="110" t="s">
        <v>251</v>
      </c>
      <c r="D51" s="33"/>
      <c r="E51" s="21">
        <f>E50+E48+E41+E38+E30</f>
        <v>2486200</v>
      </c>
      <c r="F51" s="21">
        <f>F50+F48+F41+F38+F30</f>
        <v>2486200</v>
      </c>
      <c r="G51" s="21">
        <f>G50+G48+G41+G38+G30</f>
        <v>107460.62000000001</v>
      </c>
      <c r="H51" s="21"/>
      <c r="I51" s="21"/>
      <c r="J51" s="21">
        <f t="shared" si="15"/>
        <v>107460.62000000001</v>
      </c>
      <c r="K51" s="21">
        <f t="shared" si="16"/>
        <v>2378739.38</v>
      </c>
      <c r="L51" s="23">
        <f t="shared" si="17"/>
        <v>2378739.38</v>
      </c>
    </row>
    <row r="52" spans="1:12" ht="15">
      <c r="A52" s="28" t="s">
        <v>37</v>
      </c>
      <c r="B52" s="26">
        <v>243</v>
      </c>
      <c r="C52" s="26" t="s">
        <v>206</v>
      </c>
      <c r="D52" s="26">
        <v>211</v>
      </c>
      <c r="E52" s="18">
        <v>302500</v>
      </c>
      <c r="F52" s="18">
        <f>E52</f>
        <v>302500</v>
      </c>
      <c r="G52" s="18">
        <v>0</v>
      </c>
      <c r="H52" s="18"/>
      <c r="I52" s="18"/>
      <c r="J52" s="18">
        <f>G52+H52+I52</f>
        <v>0</v>
      </c>
      <c r="K52" s="18">
        <f>E52-J52</f>
        <v>302500</v>
      </c>
      <c r="L52" s="19">
        <f>F52-J52</f>
        <v>302500</v>
      </c>
    </row>
    <row r="53" spans="1:12" ht="15">
      <c r="A53" s="29" t="s">
        <v>36</v>
      </c>
      <c r="B53" s="26">
        <v>244</v>
      </c>
      <c r="C53" s="26" t="s">
        <v>207</v>
      </c>
      <c r="D53" s="26">
        <v>213</v>
      </c>
      <c r="E53" s="18">
        <v>91300</v>
      </c>
      <c r="F53" s="18">
        <f>E53</f>
        <v>91300</v>
      </c>
      <c r="G53" s="18">
        <v>0</v>
      </c>
      <c r="H53" s="18"/>
      <c r="I53" s="21"/>
      <c r="J53" s="18">
        <f>G53+H53+I53</f>
        <v>0</v>
      </c>
      <c r="K53" s="18">
        <f>E53-J53</f>
        <v>91300</v>
      </c>
      <c r="L53" s="19">
        <f>F53-J53</f>
        <v>91300</v>
      </c>
    </row>
    <row r="54" spans="1:12" s="16" customFormat="1" ht="15">
      <c r="A54" s="30" t="s">
        <v>35</v>
      </c>
      <c r="B54" s="26">
        <v>245</v>
      </c>
      <c r="C54" s="33"/>
      <c r="D54" s="33"/>
      <c r="E54" s="21">
        <f>SUM(E52:E53)</f>
        <v>393800</v>
      </c>
      <c r="F54" s="21">
        <f>SUM(F52:F53)</f>
        <v>393800</v>
      </c>
      <c r="G54" s="21">
        <f>SUM(G52:G53)</f>
        <v>0</v>
      </c>
      <c r="H54" s="21"/>
      <c r="I54" s="21"/>
      <c r="J54" s="21">
        <f>G54+H54+I54</f>
        <v>0</v>
      </c>
      <c r="K54" s="21">
        <f>E54-J54</f>
        <v>393800</v>
      </c>
      <c r="L54" s="23">
        <f>F54-J54</f>
        <v>393800</v>
      </c>
    </row>
    <row r="55" spans="1:12" ht="15" hidden="1">
      <c r="A55" s="28" t="s">
        <v>37</v>
      </c>
      <c r="B55" s="26">
        <v>243</v>
      </c>
      <c r="C55" s="26" t="s">
        <v>236</v>
      </c>
      <c r="D55" s="26">
        <v>211</v>
      </c>
      <c r="E55" s="18">
        <v>0</v>
      </c>
      <c r="F55" s="18">
        <f>E55</f>
        <v>0</v>
      </c>
      <c r="G55" s="18"/>
      <c r="H55" s="18"/>
      <c r="I55" s="18"/>
      <c r="J55" s="18">
        <f t="shared" si="15"/>
        <v>0</v>
      </c>
      <c r="K55" s="18">
        <f t="shared" si="16"/>
        <v>0</v>
      </c>
      <c r="L55" s="19">
        <f t="shared" si="17"/>
        <v>0</v>
      </c>
    </row>
    <row r="56" spans="1:12" ht="15" hidden="1">
      <c r="A56" s="29" t="s">
        <v>36</v>
      </c>
      <c r="B56" s="26">
        <v>244</v>
      </c>
      <c r="C56" s="26" t="s">
        <v>237</v>
      </c>
      <c r="D56" s="26">
        <v>213</v>
      </c>
      <c r="E56" s="18"/>
      <c r="F56" s="18">
        <f>E56</f>
        <v>0</v>
      </c>
      <c r="G56" s="18"/>
      <c r="H56" s="18"/>
      <c r="I56" s="21"/>
      <c r="J56" s="18">
        <f>G56+H56+I56</f>
        <v>0</v>
      </c>
      <c r="K56" s="18">
        <f>E56-J56</f>
        <v>0</v>
      </c>
      <c r="L56" s="19">
        <f>F56-J56</f>
        <v>0</v>
      </c>
    </row>
    <row r="57" spans="1:12" ht="30" hidden="1">
      <c r="A57" s="29" t="s">
        <v>42</v>
      </c>
      <c r="B57" s="26">
        <v>244</v>
      </c>
      <c r="C57" s="26" t="s">
        <v>239</v>
      </c>
      <c r="D57" s="26">
        <v>340</v>
      </c>
      <c r="E57" s="18">
        <v>0</v>
      </c>
      <c r="F57" s="18">
        <f>E57</f>
        <v>0</v>
      </c>
      <c r="G57" s="18">
        <v>0</v>
      </c>
      <c r="H57" s="18"/>
      <c r="I57" s="21"/>
      <c r="J57" s="18">
        <f t="shared" si="15"/>
        <v>0</v>
      </c>
      <c r="K57" s="18">
        <f t="shared" si="16"/>
        <v>0</v>
      </c>
      <c r="L57" s="19">
        <f t="shared" si="17"/>
        <v>0</v>
      </c>
    </row>
    <row r="58" spans="1:12" s="16" customFormat="1" ht="15" hidden="1">
      <c r="A58" s="30" t="s">
        <v>35</v>
      </c>
      <c r="B58" s="26">
        <v>245</v>
      </c>
      <c r="C58" s="33"/>
      <c r="D58" s="33"/>
      <c r="E58" s="21">
        <f>SUM(E55:E57)</f>
        <v>0</v>
      </c>
      <c r="F58" s="21">
        <f>SUM(F55:F57)</f>
        <v>0</v>
      </c>
      <c r="G58" s="21">
        <f>SUM(G55:G57)</f>
        <v>0</v>
      </c>
      <c r="H58" s="21"/>
      <c r="I58" s="21"/>
      <c r="J58" s="21">
        <f t="shared" si="15"/>
        <v>0</v>
      </c>
      <c r="K58" s="21">
        <f t="shared" si="16"/>
        <v>0</v>
      </c>
      <c r="L58" s="23">
        <f t="shared" si="17"/>
        <v>0</v>
      </c>
    </row>
    <row r="59" spans="1:12" ht="15">
      <c r="A59" s="28" t="s">
        <v>37</v>
      </c>
      <c r="B59" s="26">
        <v>246</v>
      </c>
      <c r="C59" s="26" t="s">
        <v>208</v>
      </c>
      <c r="D59" s="26">
        <v>211</v>
      </c>
      <c r="E59" s="18">
        <v>15200</v>
      </c>
      <c r="F59" s="18">
        <f>E59</f>
        <v>15200</v>
      </c>
      <c r="G59" s="18">
        <v>0</v>
      </c>
      <c r="H59" s="18"/>
      <c r="I59" s="21"/>
      <c r="J59" s="18">
        <f t="shared" si="15"/>
        <v>0</v>
      </c>
      <c r="K59" s="18">
        <f t="shared" si="16"/>
        <v>15200</v>
      </c>
      <c r="L59" s="19">
        <f t="shared" si="17"/>
        <v>15200</v>
      </c>
    </row>
    <row r="60" spans="1:12" ht="15">
      <c r="A60" s="29" t="s">
        <v>36</v>
      </c>
      <c r="B60" s="26">
        <v>247</v>
      </c>
      <c r="C60" s="26" t="s">
        <v>209</v>
      </c>
      <c r="D60" s="26">
        <v>213</v>
      </c>
      <c r="E60" s="18">
        <v>4600</v>
      </c>
      <c r="F60" s="18">
        <f>E60</f>
        <v>4600</v>
      </c>
      <c r="G60" s="18">
        <v>0</v>
      </c>
      <c r="H60" s="18"/>
      <c r="I60" s="21"/>
      <c r="J60" s="18">
        <f t="shared" si="15"/>
        <v>0</v>
      </c>
      <c r="K60" s="18">
        <f t="shared" si="16"/>
        <v>4600</v>
      </c>
      <c r="L60" s="19">
        <f t="shared" si="17"/>
        <v>4600</v>
      </c>
    </row>
    <row r="61" spans="1:12" s="16" customFormat="1" ht="15">
      <c r="A61" s="30" t="s">
        <v>35</v>
      </c>
      <c r="B61" s="26">
        <v>248</v>
      </c>
      <c r="C61" s="33"/>
      <c r="D61" s="33"/>
      <c r="E61" s="21">
        <f>SUM(E59:E60)</f>
        <v>19800</v>
      </c>
      <c r="F61" s="21">
        <f>SUM(F59:F60)</f>
        <v>19800</v>
      </c>
      <c r="G61" s="21">
        <f>SUM(G59:G60)</f>
        <v>0</v>
      </c>
      <c r="H61" s="21"/>
      <c r="I61" s="21"/>
      <c r="J61" s="21">
        <f t="shared" si="15"/>
        <v>0</v>
      </c>
      <c r="K61" s="21">
        <f t="shared" si="16"/>
        <v>19800</v>
      </c>
      <c r="L61" s="23">
        <f t="shared" si="17"/>
        <v>19800</v>
      </c>
    </row>
    <row r="62" spans="1:12" ht="30">
      <c r="A62" s="29" t="s">
        <v>42</v>
      </c>
      <c r="B62" s="26">
        <v>249</v>
      </c>
      <c r="C62" s="26" t="s">
        <v>252</v>
      </c>
      <c r="D62" s="26">
        <v>340</v>
      </c>
      <c r="E62" s="18">
        <v>14500</v>
      </c>
      <c r="F62" s="18">
        <f>E62</f>
        <v>14500</v>
      </c>
      <c r="G62" s="18">
        <v>0</v>
      </c>
      <c r="H62" s="18"/>
      <c r="I62" s="21"/>
      <c r="J62" s="18">
        <f t="shared" si="15"/>
        <v>0</v>
      </c>
      <c r="K62" s="18">
        <f t="shared" si="16"/>
        <v>14500</v>
      </c>
      <c r="L62" s="19">
        <f t="shared" si="17"/>
        <v>14500</v>
      </c>
    </row>
    <row r="63" spans="1:12" ht="30">
      <c r="A63" s="29" t="s">
        <v>42</v>
      </c>
      <c r="B63" s="26">
        <v>249</v>
      </c>
      <c r="C63" s="26" t="s">
        <v>253</v>
      </c>
      <c r="D63" s="26">
        <v>340</v>
      </c>
      <c r="E63" s="18">
        <v>3000</v>
      </c>
      <c r="F63" s="18">
        <f>E63</f>
        <v>3000</v>
      </c>
      <c r="G63" s="18">
        <v>0</v>
      </c>
      <c r="H63" s="18"/>
      <c r="I63" s="21"/>
      <c r="J63" s="18">
        <f>G63+H63+I63</f>
        <v>0</v>
      </c>
      <c r="K63" s="18">
        <f>E63-J63</f>
        <v>3000</v>
      </c>
      <c r="L63" s="19">
        <f>F63-J63</f>
        <v>3000</v>
      </c>
    </row>
    <row r="64" spans="1:12" s="16" customFormat="1" ht="15">
      <c r="A64" s="30" t="s">
        <v>35</v>
      </c>
      <c r="B64" s="26">
        <v>250</v>
      </c>
      <c r="C64" s="33"/>
      <c r="D64" s="33"/>
      <c r="E64" s="21">
        <f>SUM(E62:E63)</f>
        <v>17500</v>
      </c>
      <c r="F64" s="21">
        <f>SUM(F62:F63)</f>
        <v>17500</v>
      </c>
      <c r="G64" s="21">
        <f>SUM(G62:G63)</f>
        <v>0</v>
      </c>
      <c r="H64" s="21"/>
      <c r="I64" s="21"/>
      <c r="J64" s="21">
        <f>SUM(J62:J63)</f>
        <v>0</v>
      </c>
      <c r="K64" s="21">
        <f>SUM(K62:K63)</f>
        <v>17500</v>
      </c>
      <c r="L64" s="21">
        <f>SUM(L62:L63)</f>
        <v>17500</v>
      </c>
    </row>
    <row r="65" spans="1:12" ht="15">
      <c r="A65" s="29" t="s">
        <v>41</v>
      </c>
      <c r="B65" s="26">
        <v>251</v>
      </c>
      <c r="C65" s="26" t="s">
        <v>210</v>
      </c>
      <c r="D65" s="26">
        <v>226</v>
      </c>
      <c r="E65" s="18">
        <v>75000</v>
      </c>
      <c r="F65" s="18">
        <f>E65</f>
        <v>75000</v>
      </c>
      <c r="G65" s="18">
        <v>0</v>
      </c>
      <c r="H65" s="18"/>
      <c r="I65" s="18"/>
      <c r="J65" s="18">
        <f>G65+H65+I65</f>
        <v>0</v>
      </c>
      <c r="K65" s="18">
        <f>E65-J65</f>
        <v>75000</v>
      </c>
      <c r="L65" s="19">
        <f>F65-J65</f>
        <v>75000</v>
      </c>
    </row>
    <row r="66" spans="1:12" ht="30">
      <c r="A66" s="29" t="s">
        <v>42</v>
      </c>
      <c r="B66" s="26">
        <v>252</v>
      </c>
      <c r="C66" s="26" t="s">
        <v>210</v>
      </c>
      <c r="D66" s="26">
        <v>340</v>
      </c>
      <c r="E66" s="18">
        <v>5100</v>
      </c>
      <c r="F66" s="18">
        <f>E66</f>
        <v>5100</v>
      </c>
      <c r="G66" s="18">
        <v>0</v>
      </c>
      <c r="H66" s="18"/>
      <c r="I66" s="18"/>
      <c r="J66" s="18">
        <f>G66+H66+I66</f>
        <v>0</v>
      </c>
      <c r="K66" s="18">
        <f>E66-J66</f>
        <v>5100</v>
      </c>
      <c r="L66" s="19">
        <f>F66-J66</f>
        <v>5100</v>
      </c>
    </row>
    <row r="67" spans="1:12" s="16" customFormat="1" ht="15">
      <c r="A67" s="30" t="s">
        <v>35</v>
      </c>
      <c r="B67" s="26">
        <v>253</v>
      </c>
      <c r="C67" s="33"/>
      <c r="D67" s="33"/>
      <c r="E67" s="21">
        <f>SUM(E65:E66)</f>
        <v>80100</v>
      </c>
      <c r="F67" s="21">
        <f>SUM(F65:F66)</f>
        <v>80100</v>
      </c>
      <c r="G67" s="21">
        <f>SUM(G65:G66)</f>
        <v>0</v>
      </c>
      <c r="H67" s="21"/>
      <c r="I67" s="21"/>
      <c r="J67" s="21">
        <f>G67+H67+I67</f>
        <v>0</v>
      </c>
      <c r="K67" s="21">
        <f>E67-J67</f>
        <v>80100</v>
      </c>
      <c r="L67" s="23">
        <f>F67-J67</f>
        <v>80100</v>
      </c>
    </row>
    <row r="68" spans="1:12" ht="15">
      <c r="A68" s="29" t="s">
        <v>41</v>
      </c>
      <c r="B68" s="26">
        <v>251</v>
      </c>
      <c r="C68" s="26" t="s">
        <v>254</v>
      </c>
      <c r="D68" s="26">
        <v>226</v>
      </c>
      <c r="E68" s="18">
        <v>15300</v>
      </c>
      <c r="F68" s="18">
        <f>E68</f>
        <v>15300</v>
      </c>
      <c r="G68" s="18">
        <v>0</v>
      </c>
      <c r="H68" s="18"/>
      <c r="I68" s="18"/>
      <c r="J68" s="18">
        <f>G68+H68+I68</f>
        <v>0</v>
      </c>
      <c r="K68" s="18">
        <f>E68-J68</f>
        <v>15300</v>
      </c>
      <c r="L68" s="19">
        <f>F68-J68</f>
        <v>15300</v>
      </c>
    </row>
    <row r="69" spans="1:12" ht="30">
      <c r="A69" s="29" t="s">
        <v>42</v>
      </c>
      <c r="B69" s="26">
        <v>252</v>
      </c>
      <c r="C69" s="26" t="s">
        <v>254</v>
      </c>
      <c r="D69" s="26">
        <v>340</v>
      </c>
      <c r="E69" s="18">
        <v>5000</v>
      </c>
      <c r="F69" s="18">
        <f>E69</f>
        <v>5000</v>
      </c>
      <c r="G69" s="18">
        <v>0</v>
      </c>
      <c r="H69" s="18"/>
      <c r="I69" s="18"/>
      <c r="J69" s="18">
        <f>G69+H69+I69</f>
        <v>0</v>
      </c>
      <c r="K69" s="18">
        <f>E69-J69</f>
        <v>5000</v>
      </c>
      <c r="L69" s="19">
        <f>F69-J69</f>
        <v>5000</v>
      </c>
    </row>
    <row r="70" spans="1:12" s="16" customFormat="1" ht="15">
      <c r="A70" s="30" t="s">
        <v>35</v>
      </c>
      <c r="B70" s="26">
        <v>253</v>
      </c>
      <c r="C70" s="33"/>
      <c r="D70" s="33"/>
      <c r="E70" s="21">
        <f>E69+E68</f>
        <v>20300</v>
      </c>
      <c r="F70" s="21">
        <f aca="true" t="shared" si="18" ref="F70:L70">F69+F68</f>
        <v>20300</v>
      </c>
      <c r="G70" s="21">
        <f t="shared" si="18"/>
        <v>0</v>
      </c>
      <c r="H70" s="21"/>
      <c r="I70" s="21"/>
      <c r="J70" s="21">
        <f t="shared" si="18"/>
        <v>0</v>
      </c>
      <c r="K70" s="21">
        <f t="shared" si="18"/>
        <v>20300</v>
      </c>
      <c r="L70" s="21">
        <f t="shared" si="18"/>
        <v>20300</v>
      </c>
    </row>
    <row r="71" spans="1:12" s="16" customFormat="1" ht="15">
      <c r="A71" s="30" t="s">
        <v>35</v>
      </c>
      <c r="B71" s="26">
        <v>253</v>
      </c>
      <c r="C71" s="110" t="s">
        <v>255</v>
      </c>
      <c r="D71" s="33"/>
      <c r="E71" s="21">
        <f>E70+E67</f>
        <v>100400</v>
      </c>
      <c r="F71" s="21">
        <f aca="true" t="shared" si="19" ref="F71:L71">F70+F67</f>
        <v>100400</v>
      </c>
      <c r="G71" s="21">
        <f t="shared" si="19"/>
        <v>0</v>
      </c>
      <c r="H71" s="21"/>
      <c r="I71" s="21"/>
      <c r="J71" s="21">
        <f t="shared" si="19"/>
        <v>0</v>
      </c>
      <c r="K71" s="21">
        <f t="shared" si="19"/>
        <v>100400</v>
      </c>
      <c r="L71" s="21">
        <f t="shared" si="19"/>
        <v>100400</v>
      </c>
    </row>
    <row r="72" spans="1:12" ht="45">
      <c r="A72" s="29" t="s">
        <v>211</v>
      </c>
      <c r="B72" s="26">
        <v>254</v>
      </c>
      <c r="C72" s="26" t="s">
        <v>238</v>
      </c>
      <c r="D72" s="26">
        <v>225</v>
      </c>
      <c r="E72" s="18">
        <v>949000</v>
      </c>
      <c r="F72" s="18">
        <f>E72</f>
        <v>949000</v>
      </c>
      <c r="G72" s="18">
        <v>0</v>
      </c>
      <c r="H72" s="18"/>
      <c r="I72" s="18"/>
      <c r="J72" s="18">
        <f>G72+H72+I72</f>
        <v>0</v>
      </c>
      <c r="K72" s="18">
        <f>E72-J72</f>
        <v>949000</v>
      </c>
      <c r="L72" s="19">
        <f>F72-J72</f>
        <v>949000</v>
      </c>
    </row>
    <row r="73" spans="1:12" s="16" customFormat="1" ht="15">
      <c r="A73" s="30" t="s">
        <v>35</v>
      </c>
      <c r="B73" s="26">
        <v>255</v>
      </c>
      <c r="C73" s="33"/>
      <c r="D73" s="33"/>
      <c r="E73" s="21">
        <f>SUM(E72)</f>
        <v>949000</v>
      </c>
      <c r="F73" s="21">
        <f>SUM(F72)</f>
        <v>949000</v>
      </c>
      <c r="G73" s="21">
        <f>SUM(G72)</f>
        <v>0</v>
      </c>
      <c r="H73" s="21"/>
      <c r="I73" s="21"/>
      <c r="J73" s="21">
        <f>G73+H73+I73</f>
        <v>0</v>
      </c>
      <c r="K73" s="21">
        <f>E73-J73</f>
        <v>949000</v>
      </c>
      <c r="L73" s="23">
        <f>F73-J73</f>
        <v>949000</v>
      </c>
    </row>
    <row r="74" spans="1:12" ht="15">
      <c r="A74" s="29" t="s">
        <v>38</v>
      </c>
      <c r="B74" s="26">
        <v>256</v>
      </c>
      <c r="C74" s="26" t="s">
        <v>212</v>
      </c>
      <c r="D74" s="26">
        <v>221</v>
      </c>
      <c r="E74" s="18">
        <v>118600</v>
      </c>
      <c r="F74" s="18">
        <f>E74</f>
        <v>118600</v>
      </c>
      <c r="G74" s="18">
        <v>5031.62</v>
      </c>
      <c r="H74" s="18"/>
      <c r="I74" s="21"/>
      <c r="J74" s="18">
        <f>G74+H74+I74</f>
        <v>5031.62</v>
      </c>
      <c r="K74" s="18">
        <f>E74-J74</f>
        <v>113568.38</v>
      </c>
      <c r="L74" s="19">
        <f>F74-J74</f>
        <v>113568.38</v>
      </c>
    </row>
    <row r="75" spans="1:12" ht="30">
      <c r="A75" s="29" t="s">
        <v>40</v>
      </c>
      <c r="B75" s="26">
        <v>257</v>
      </c>
      <c r="C75" s="26" t="s">
        <v>212</v>
      </c>
      <c r="D75" s="26">
        <v>225</v>
      </c>
      <c r="E75" s="18">
        <v>45400</v>
      </c>
      <c r="F75" s="18">
        <f>E75</f>
        <v>45400</v>
      </c>
      <c r="G75" s="18">
        <v>0</v>
      </c>
      <c r="H75" s="18"/>
      <c r="I75" s="18"/>
      <c r="J75" s="18">
        <f>G75+H75+I75</f>
        <v>0</v>
      </c>
      <c r="K75" s="18">
        <f>E75-J75</f>
        <v>45400</v>
      </c>
      <c r="L75" s="19">
        <f>F75-J75</f>
        <v>45400</v>
      </c>
    </row>
    <row r="76" spans="1:12" ht="15">
      <c r="A76" s="29" t="s">
        <v>41</v>
      </c>
      <c r="B76" s="26">
        <v>258</v>
      </c>
      <c r="C76" s="26" t="s">
        <v>212</v>
      </c>
      <c r="D76" s="26">
        <v>226</v>
      </c>
      <c r="E76" s="18">
        <v>239100</v>
      </c>
      <c r="F76" s="18">
        <f>E76</f>
        <v>239100</v>
      </c>
      <c r="G76" s="18">
        <v>5000</v>
      </c>
      <c r="H76" s="18"/>
      <c r="I76" s="18"/>
      <c r="J76" s="18">
        <f>G76+H76+I76</f>
        <v>5000</v>
      </c>
      <c r="K76" s="18">
        <f>E76-J76</f>
        <v>234100</v>
      </c>
      <c r="L76" s="19">
        <f>F76-J76</f>
        <v>234100</v>
      </c>
    </row>
    <row r="77" spans="1:12" ht="30">
      <c r="A77" s="29" t="s">
        <v>131</v>
      </c>
      <c r="B77" s="26">
        <v>259</v>
      </c>
      <c r="C77" s="26" t="s">
        <v>212</v>
      </c>
      <c r="D77" s="26">
        <v>310</v>
      </c>
      <c r="E77" s="18">
        <v>19200</v>
      </c>
      <c r="F77" s="18">
        <f>E77</f>
        <v>19200</v>
      </c>
      <c r="G77" s="18">
        <v>0</v>
      </c>
      <c r="H77" s="18"/>
      <c r="I77" s="18"/>
      <c r="J77" s="18">
        <f>G77+H77+I77</f>
        <v>0</v>
      </c>
      <c r="K77" s="18">
        <f>E77-J77</f>
        <v>19200</v>
      </c>
      <c r="L77" s="19">
        <f>F77-J77</f>
        <v>19200</v>
      </c>
    </row>
    <row r="78" spans="1:12" ht="30">
      <c r="A78" s="29" t="s">
        <v>42</v>
      </c>
      <c r="B78" s="26">
        <v>260</v>
      </c>
      <c r="C78" s="26" t="s">
        <v>212</v>
      </c>
      <c r="D78" s="26">
        <v>340</v>
      </c>
      <c r="E78" s="18">
        <v>17600</v>
      </c>
      <c r="F78" s="18">
        <f>E78</f>
        <v>17600</v>
      </c>
      <c r="G78" s="18">
        <v>0</v>
      </c>
      <c r="H78" s="18"/>
      <c r="I78" s="18"/>
      <c r="J78" s="18">
        <f>G78+H78+I78</f>
        <v>0</v>
      </c>
      <c r="K78" s="18">
        <f>E78-J78</f>
        <v>17600</v>
      </c>
      <c r="L78" s="19">
        <f>F78-J78</f>
        <v>17600</v>
      </c>
    </row>
    <row r="79" spans="1:12" s="16" customFormat="1" ht="15">
      <c r="A79" s="30" t="s">
        <v>35</v>
      </c>
      <c r="B79" s="26">
        <v>261</v>
      </c>
      <c r="C79" s="33"/>
      <c r="D79" s="33"/>
      <c r="E79" s="21">
        <f>SUM(E74:E78)</f>
        <v>439900</v>
      </c>
      <c r="F79" s="21">
        <f>SUM(F74:F78)</f>
        <v>439900</v>
      </c>
      <c r="G79" s="21">
        <f>SUM(G74:G78)</f>
        <v>10031.619999999999</v>
      </c>
      <c r="H79" s="21"/>
      <c r="I79" s="21"/>
      <c r="J79" s="21">
        <f>G79+H79+I79</f>
        <v>10031.619999999999</v>
      </c>
      <c r="K79" s="21">
        <f>E79-J79</f>
        <v>429868.38</v>
      </c>
      <c r="L79" s="23">
        <f>F79-J79</f>
        <v>429868.38</v>
      </c>
    </row>
    <row r="80" spans="1:12" ht="30" hidden="1">
      <c r="A80" s="29" t="s">
        <v>40</v>
      </c>
      <c r="B80" s="26">
        <v>262</v>
      </c>
      <c r="C80" s="26" t="s">
        <v>171</v>
      </c>
      <c r="D80" s="26">
        <v>226</v>
      </c>
      <c r="E80" s="18">
        <v>0</v>
      </c>
      <c r="F80" s="18">
        <f>E80</f>
        <v>0</v>
      </c>
      <c r="G80" s="18">
        <v>0</v>
      </c>
      <c r="H80" s="18"/>
      <c r="I80" s="18"/>
      <c r="J80" s="18">
        <f>G80+H80+I80</f>
        <v>0</v>
      </c>
      <c r="K80" s="18">
        <f>E80-J80</f>
        <v>0</v>
      </c>
      <c r="L80" s="19">
        <f>F80-J80</f>
        <v>0</v>
      </c>
    </row>
    <row r="81" spans="1:12" ht="30" hidden="1">
      <c r="A81" s="29" t="s">
        <v>40</v>
      </c>
      <c r="B81" s="26">
        <v>263</v>
      </c>
      <c r="C81" s="26" t="s">
        <v>173</v>
      </c>
      <c r="D81" s="26">
        <v>226</v>
      </c>
      <c r="E81" s="18">
        <v>0</v>
      </c>
      <c r="F81" s="18">
        <f>E81</f>
        <v>0</v>
      </c>
      <c r="G81" s="18">
        <v>0</v>
      </c>
      <c r="H81" s="18"/>
      <c r="I81" s="18"/>
      <c r="J81" s="18">
        <f aca="true" t="shared" si="20" ref="J81:J94">G81+H81+I81</f>
        <v>0</v>
      </c>
      <c r="K81" s="18">
        <f aca="true" t="shared" si="21" ref="K81:K94">E81-J81</f>
        <v>0</v>
      </c>
      <c r="L81" s="19">
        <f aca="true" t="shared" si="22" ref="L81:L94">F81-J81</f>
        <v>0</v>
      </c>
    </row>
    <row r="82" spans="1:12" s="16" customFormat="1" ht="15" hidden="1">
      <c r="A82" s="30" t="s">
        <v>35</v>
      </c>
      <c r="B82" s="26">
        <v>264</v>
      </c>
      <c r="C82" s="33"/>
      <c r="D82" s="33"/>
      <c r="E82" s="21">
        <f>SUM(E80:E81)</f>
        <v>0</v>
      </c>
      <c r="F82" s="21">
        <f>SUM(F80:F81)</f>
        <v>0</v>
      </c>
      <c r="G82" s="21">
        <f>SUM(G80:G81)</f>
        <v>0</v>
      </c>
      <c r="H82" s="21"/>
      <c r="I82" s="21"/>
      <c r="J82" s="21">
        <f t="shared" si="20"/>
        <v>0</v>
      </c>
      <c r="K82" s="21">
        <f t="shared" si="21"/>
        <v>0</v>
      </c>
      <c r="L82" s="23">
        <f t="shared" si="22"/>
        <v>0</v>
      </c>
    </row>
    <row r="83" spans="1:12" ht="30">
      <c r="A83" s="29" t="s">
        <v>131</v>
      </c>
      <c r="B83" s="26">
        <v>265</v>
      </c>
      <c r="C83" s="62" t="s">
        <v>226</v>
      </c>
      <c r="D83" s="26">
        <v>225</v>
      </c>
      <c r="E83" s="18">
        <v>81300</v>
      </c>
      <c r="F83" s="18">
        <f>E83</f>
        <v>81300</v>
      </c>
      <c r="G83" s="18">
        <v>0</v>
      </c>
      <c r="H83" s="18"/>
      <c r="I83" s="18"/>
      <c r="J83" s="18">
        <f t="shared" si="20"/>
        <v>0</v>
      </c>
      <c r="K83" s="18">
        <f t="shared" si="21"/>
        <v>81300</v>
      </c>
      <c r="L83" s="19">
        <f t="shared" si="22"/>
        <v>81300</v>
      </c>
    </row>
    <row r="84" spans="1:12" s="16" customFormat="1" ht="15">
      <c r="A84" s="30" t="s">
        <v>35</v>
      </c>
      <c r="B84" s="26">
        <v>266</v>
      </c>
      <c r="C84" s="33"/>
      <c r="D84" s="33"/>
      <c r="E84" s="21">
        <f>SUM(E83)</f>
        <v>81300</v>
      </c>
      <c r="F84" s="21">
        <f>SUM(F83)</f>
        <v>81300</v>
      </c>
      <c r="G84" s="21">
        <f>SUM(G83)</f>
        <v>0</v>
      </c>
      <c r="H84" s="21"/>
      <c r="I84" s="21"/>
      <c r="J84" s="21">
        <f t="shared" si="20"/>
        <v>0</v>
      </c>
      <c r="K84" s="21">
        <f t="shared" si="21"/>
        <v>81300</v>
      </c>
      <c r="L84" s="23">
        <f t="shared" si="22"/>
        <v>81300</v>
      </c>
    </row>
    <row r="85" spans="1:12" ht="30">
      <c r="A85" s="29" t="s">
        <v>131</v>
      </c>
      <c r="B85" s="26">
        <v>265</v>
      </c>
      <c r="C85" s="62" t="s">
        <v>256</v>
      </c>
      <c r="D85" s="26">
        <v>310</v>
      </c>
      <c r="E85" s="18">
        <v>273600</v>
      </c>
      <c r="F85" s="18">
        <f>E85</f>
        <v>273600</v>
      </c>
      <c r="G85" s="18">
        <v>0</v>
      </c>
      <c r="H85" s="18"/>
      <c r="I85" s="18"/>
      <c r="J85" s="18">
        <f t="shared" si="20"/>
        <v>0</v>
      </c>
      <c r="K85" s="18">
        <f t="shared" si="21"/>
        <v>273600</v>
      </c>
      <c r="L85" s="19">
        <f t="shared" si="22"/>
        <v>273600</v>
      </c>
    </row>
    <row r="86" spans="1:12" s="16" customFormat="1" ht="15">
      <c r="A86" s="30" t="s">
        <v>35</v>
      </c>
      <c r="B86" s="26">
        <v>266</v>
      </c>
      <c r="C86" s="33"/>
      <c r="D86" s="33"/>
      <c r="E86" s="21">
        <f>SUM(E85)</f>
        <v>273600</v>
      </c>
      <c r="F86" s="21">
        <f>SUM(F85)</f>
        <v>273600</v>
      </c>
      <c r="G86" s="21">
        <f>SUM(G85)</f>
        <v>0</v>
      </c>
      <c r="H86" s="21"/>
      <c r="I86" s="21"/>
      <c r="J86" s="21">
        <f t="shared" si="20"/>
        <v>0</v>
      </c>
      <c r="K86" s="21">
        <f t="shared" si="21"/>
        <v>273600</v>
      </c>
      <c r="L86" s="23">
        <f t="shared" si="22"/>
        <v>273600</v>
      </c>
    </row>
    <row r="87" spans="1:12" ht="15">
      <c r="A87" s="29" t="s">
        <v>39</v>
      </c>
      <c r="B87" s="26">
        <v>267</v>
      </c>
      <c r="C87" s="62" t="s">
        <v>213</v>
      </c>
      <c r="D87" s="26">
        <v>223</v>
      </c>
      <c r="E87" s="18">
        <v>260000</v>
      </c>
      <c r="F87" s="18">
        <f aca="true" t="shared" si="23" ref="F87:F93">E87</f>
        <v>260000</v>
      </c>
      <c r="G87" s="18">
        <v>0</v>
      </c>
      <c r="H87" s="18"/>
      <c r="I87" s="18"/>
      <c r="J87" s="18">
        <f t="shared" si="20"/>
        <v>0</v>
      </c>
      <c r="K87" s="18">
        <f t="shared" si="21"/>
        <v>260000</v>
      </c>
      <c r="L87" s="19">
        <f t="shared" si="22"/>
        <v>260000</v>
      </c>
    </row>
    <row r="88" spans="1:12" ht="30">
      <c r="A88" s="29" t="s">
        <v>40</v>
      </c>
      <c r="B88" s="26">
        <v>268</v>
      </c>
      <c r="C88" s="62" t="s">
        <v>213</v>
      </c>
      <c r="D88" s="26">
        <v>225</v>
      </c>
      <c r="E88" s="18">
        <v>32400</v>
      </c>
      <c r="F88" s="18">
        <f t="shared" si="23"/>
        <v>32400</v>
      </c>
      <c r="G88" s="18"/>
      <c r="H88" s="18"/>
      <c r="I88" s="18"/>
      <c r="J88" s="18">
        <f t="shared" si="20"/>
        <v>0</v>
      </c>
      <c r="K88" s="18">
        <f t="shared" si="21"/>
        <v>32400</v>
      </c>
      <c r="L88" s="19">
        <f t="shared" si="22"/>
        <v>32400</v>
      </c>
    </row>
    <row r="89" spans="1:12" ht="30">
      <c r="A89" s="29" t="s">
        <v>40</v>
      </c>
      <c r="B89" s="26">
        <v>269</v>
      </c>
      <c r="C89" s="62" t="s">
        <v>213</v>
      </c>
      <c r="D89" s="26">
        <v>225</v>
      </c>
      <c r="E89" s="18">
        <v>40000</v>
      </c>
      <c r="F89" s="18">
        <f t="shared" si="23"/>
        <v>40000</v>
      </c>
      <c r="G89" s="18">
        <v>0</v>
      </c>
      <c r="H89" s="18"/>
      <c r="I89" s="18"/>
      <c r="J89" s="18">
        <f t="shared" si="20"/>
        <v>0</v>
      </c>
      <c r="K89" s="18">
        <f t="shared" si="21"/>
        <v>40000</v>
      </c>
      <c r="L89" s="19">
        <f t="shared" si="22"/>
        <v>40000</v>
      </c>
    </row>
    <row r="90" spans="1:12" ht="15">
      <c r="A90" s="29" t="s">
        <v>41</v>
      </c>
      <c r="B90" s="26">
        <v>269</v>
      </c>
      <c r="C90" s="62" t="s">
        <v>213</v>
      </c>
      <c r="D90" s="26">
        <v>225</v>
      </c>
      <c r="E90" s="18">
        <v>360200</v>
      </c>
      <c r="F90" s="18">
        <f>E90</f>
        <v>360200</v>
      </c>
      <c r="G90" s="18">
        <v>0</v>
      </c>
      <c r="H90" s="18"/>
      <c r="I90" s="18"/>
      <c r="J90" s="18">
        <f t="shared" si="20"/>
        <v>0</v>
      </c>
      <c r="K90" s="18">
        <f t="shared" si="21"/>
        <v>360200</v>
      </c>
      <c r="L90" s="19">
        <f t="shared" si="22"/>
        <v>360200</v>
      </c>
    </row>
    <row r="91" spans="1:12" ht="15">
      <c r="A91" s="29" t="s">
        <v>41</v>
      </c>
      <c r="B91" s="26">
        <v>269</v>
      </c>
      <c r="C91" s="62" t="s">
        <v>213</v>
      </c>
      <c r="D91" s="26">
        <v>226</v>
      </c>
      <c r="E91" s="18">
        <v>170000</v>
      </c>
      <c r="F91" s="18">
        <f t="shared" si="23"/>
        <v>170000</v>
      </c>
      <c r="G91" s="18">
        <v>0</v>
      </c>
      <c r="H91" s="18"/>
      <c r="I91" s="18"/>
      <c r="J91" s="18">
        <f t="shared" si="20"/>
        <v>0</v>
      </c>
      <c r="K91" s="18">
        <f t="shared" si="21"/>
        <v>170000</v>
      </c>
      <c r="L91" s="19">
        <f t="shared" si="22"/>
        <v>170000</v>
      </c>
    </row>
    <row r="92" spans="1:12" ht="15">
      <c r="A92" s="29" t="s">
        <v>41</v>
      </c>
      <c r="B92" s="26">
        <v>269</v>
      </c>
      <c r="C92" s="62" t="s">
        <v>213</v>
      </c>
      <c r="D92" s="26">
        <v>226</v>
      </c>
      <c r="E92" s="77">
        <v>100000</v>
      </c>
      <c r="F92" s="18">
        <f>E92</f>
        <v>100000</v>
      </c>
      <c r="G92" s="18">
        <v>0</v>
      </c>
      <c r="H92" s="18"/>
      <c r="I92" s="18"/>
      <c r="J92" s="18">
        <f t="shared" si="20"/>
        <v>0</v>
      </c>
      <c r="K92" s="18">
        <f t="shared" si="21"/>
        <v>100000</v>
      </c>
      <c r="L92" s="19">
        <f t="shared" si="22"/>
        <v>100000</v>
      </c>
    </row>
    <row r="93" spans="1:12" ht="30">
      <c r="A93" s="29" t="s">
        <v>42</v>
      </c>
      <c r="B93" s="26">
        <v>274</v>
      </c>
      <c r="C93" s="62" t="s">
        <v>213</v>
      </c>
      <c r="D93" s="26">
        <v>340</v>
      </c>
      <c r="E93" s="77">
        <v>50000</v>
      </c>
      <c r="F93" s="18">
        <f t="shared" si="23"/>
        <v>50000</v>
      </c>
      <c r="G93" s="18">
        <v>0</v>
      </c>
      <c r="H93" s="18"/>
      <c r="I93" s="21"/>
      <c r="J93" s="18">
        <f t="shared" si="20"/>
        <v>0</v>
      </c>
      <c r="K93" s="18">
        <f t="shared" si="21"/>
        <v>50000</v>
      </c>
      <c r="L93" s="19">
        <f t="shared" si="22"/>
        <v>50000</v>
      </c>
    </row>
    <row r="94" spans="1:12" ht="15">
      <c r="A94" s="31" t="s">
        <v>35</v>
      </c>
      <c r="B94" s="26">
        <v>275</v>
      </c>
      <c r="C94" s="26"/>
      <c r="D94" s="33"/>
      <c r="E94" s="21">
        <f>SUM(E87:E93)</f>
        <v>1012600</v>
      </c>
      <c r="F94" s="21">
        <f>SUM(F87:F93)</f>
        <v>1012600</v>
      </c>
      <c r="G94" s="21">
        <f>SUM(G87:G93)</f>
        <v>0</v>
      </c>
      <c r="H94" s="21"/>
      <c r="I94" s="21"/>
      <c r="J94" s="21">
        <f t="shared" si="20"/>
        <v>0</v>
      </c>
      <c r="K94" s="21">
        <f t="shared" si="21"/>
        <v>1012600</v>
      </c>
      <c r="L94" s="23">
        <f t="shared" si="22"/>
        <v>1012600</v>
      </c>
    </row>
    <row r="95" spans="1:12" ht="30">
      <c r="A95" s="29" t="s">
        <v>216</v>
      </c>
      <c r="B95" s="26">
        <v>276</v>
      </c>
      <c r="C95" s="62" t="s">
        <v>214</v>
      </c>
      <c r="D95" s="26">
        <v>262</v>
      </c>
      <c r="E95" s="18">
        <v>280400</v>
      </c>
      <c r="F95" s="18">
        <f>E95</f>
        <v>280400</v>
      </c>
      <c r="G95" s="18">
        <v>0</v>
      </c>
      <c r="H95" s="18"/>
      <c r="I95" s="21"/>
      <c r="J95" s="18">
        <f aca="true" t="shared" si="24" ref="J95:J100">G95+H95+I95</f>
        <v>0</v>
      </c>
      <c r="K95" s="18">
        <f aca="true" t="shared" si="25" ref="K95:K100">E95-J95</f>
        <v>280400</v>
      </c>
      <c r="L95" s="19">
        <f aca="true" t="shared" si="26" ref="L95:L100">F95-J95</f>
        <v>280400</v>
      </c>
    </row>
    <row r="96" spans="1:12" ht="60">
      <c r="A96" s="29" t="s">
        <v>217</v>
      </c>
      <c r="B96" s="26">
        <v>277</v>
      </c>
      <c r="C96" s="62" t="s">
        <v>215</v>
      </c>
      <c r="D96" s="26">
        <v>263</v>
      </c>
      <c r="E96" s="18">
        <v>78800</v>
      </c>
      <c r="F96" s="18">
        <f>E96</f>
        <v>78800</v>
      </c>
      <c r="G96" s="18">
        <v>0</v>
      </c>
      <c r="H96" s="18"/>
      <c r="I96" s="21"/>
      <c r="J96" s="18">
        <f t="shared" si="24"/>
        <v>0</v>
      </c>
      <c r="K96" s="18">
        <f t="shared" si="25"/>
        <v>78800</v>
      </c>
      <c r="L96" s="19">
        <f t="shared" si="26"/>
        <v>78800</v>
      </c>
    </row>
    <row r="97" spans="1:12" s="16" customFormat="1" ht="15">
      <c r="A97" s="31" t="s">
        <v>35</v>
      </c>
      <c r="B97" s="26">
        <v>278</v>
      </c>
      <c r="C97" s="33"/>
      <c r="D97" s="33"/>
      <c r="E97" s="21">
        <f>SUM(E95:E96)</f>
        <v>359200</v>
      </c>
      <c r="F97" s="21">
        <f>SUM(F95:F96)</f>
        <v>359200</v>
      </c>
      <c r="G97" s="21">
        <f>SUM(G95:G96)</f>
        <v>0</v>
      </c>
      <c r="H97" s="21"/>
      <c r="I97" s="21"/>
      <c r="J97" s="21">
        <f t="shared" si="24"/>
        <v>0</v>
      </c>
      <c r="K97" s="21">
        <f t="shared" si="25"/>
        <v>359200</v>
      </c>
      <c r="L97" s="23">
        <f t="shared" si="26"/>
        <v>359200</v>
      </c>
    </row>
    <row r="98" spans="1:12" ht="30">
      <c r="A98" s="29" t="s">
        <v>154</v>
      </c>
      <c r="B98" s="26">
        <v>279</v>
      </c>
      <c r="C98" s="62" t="s">
        <v>218</v>
      </c>
      <c r="D98" s="26">
        <v>262</v>
      </c>
      <c r="E98" s="18">
        <v>9100</v>
      </c>
      <c r="F98" s="18">
        <f>E98</f>
        <v>9100</v>
      </c>
      <c r="G98" s="18">
        <v>0</v>
      </c>
      <c r="H98" s="18"/>
      <c r="I98" s="21"/>
      <c r="J98" s="18">
        <f t="shared" si="24"/>
        <v>0</v>
      </c>
      <c r="K98" s="18">
        <f t="shared" si="25"/>
        <v>9100</v>
      </c>
      <c r="L98" s="19">
        <f t="shared" si="26"/>
        <v>9100</v>
      </c>
    </row>
    <row r="99" spans="1:12" s="16" customFormat="1" ht="15">
      <c r="A99" s="31" t="s">
        <v>35</v>
      </c>
      <c r="B99" s="26">
        <v>280</v>
      </c>
      <c r="C99" s="33"/>
      <c r="D99" s="33"/>
      <c r="E99" s="21">
        <f>SUM(E98:E98)</f>
        <v>9100</v>
      </c>
      <c r="F99" s="21">
        <f>SUM(F98:F98)</f>
        <v>9100</v>
      </c>
      <c r="G99" s="21">
        <f>SUM(G98:G98)</f>
        <v>0</v>
      </c>
      <c r="H99" s="21"/>
      <c r="I99" s="21"/>
      <c r="J99" s="21">
        <f t="shared" si="24"/>
        <v>0</v>
      </c>
      <c r="K99" s="21">
        <f t="shared" si="25"/>
        <v>9100</v>
      </c>
      <c r="L99" s="23">
        <f t="shared" si="26"/>
        <v>9100</v>
      </c>
    </row>
    <row r="100" spans="1:12" ht="15">
      <c r="A100" s="29" t="s">
        <v>20</v>
      </c>
      <c r="B100" s="26">
        <v>281</v>
      </c>
      <c r="C100" s="26" t="s">
        <v>257</v>
      </c>
      <c r="D100" s="26">
        <v>290</v>
      </c>
      <c r="E100" s="18">
        <v>100200</v>
      </c>
      <c r="F100" s="18">
        <f>E100</f>
        <v>100200</v>
      </c>
      <c r="G100" s="18">
        <v>0</v>
      </c>
      <c r="H100" s="18"/>
      <c r="I100" s="21"/>
      <c r="J100" s="18">
        <f t="shared" si="24"/>
        <v>0</v>
      </c>
      <c r="K100" s="18">
        <f t="shared" si="25"/>
        <v>100200</v>
      </c>
      <c r="L100" s="19">
        <f t="shared" si="26"/>
        <v>100200</v>
      </c>
    </row>
    <row r="101" spans="1:12" ht="15">
      <c r="A101" s="29" t="s">
        <v>20</v>
      </c>
      <c r="B101" s="26">
        <v>282</v>
      </c>
      <c r="C101" s="26" t="s">
        <v>258</v>
      </c>
      <c r="D101" s="26">
        <v>290</v>
      </c>
      <c r="E101" s="18">
        <v>60000</v>
      </c>
      <c r="F101" s="18">
        <f>E101</f>
        <v>60000</v>
      </c>
      <c r="G101" s="18">
        <v>0</v>
      </c>
      <c r="H101" s="18"/>
      <c r="I101" s="21"/>
      <c r="J101" s="18">
        <f aca="true" t="shared" si="27" ref="J101:J119">G101+H101+I101</f>
        <v>0</v>
      </c>
      <c r="K101" s="18">
        <f aca="true" t="shared" si="28" ref="K101:K119">E101-J101</f>
        <v>60000</v>
      </c>
      <c r="L101" s="19">
        <f aca="true" t="shared" si="29" ref="L101:L119">F101-J101</f>
        <v>60000</v>
      </c>
    </row>
    <row r="102" spans="1:12" s="16" customFormat="1" ht="15">
      <c r="A102" s="30" t="s">
        <v>35</v>
      </c>
      <c r="B102" s="26">
        <v>283</v>
      </c>
      <c r="C102" s="33"/>
      <c r="D102" s="33"/>
      <c r="E102" s="21">
        <f>SUM(E100:E101)</f>
        <v>160200</v>
      </c>
      <c r="F102" s="21">
        <f>SUM(F100:F101)</f>
        <v>160200</v>
      </c>
      <c r="G102" s="21">
        <f>SUM(G100:G101)</f>
        <v>0</v>
      </c>
      <c r="H102" s="21"/>
      <c r="I102" s="21"/>
      <c r="J102" s="21">
        <f t="shared" si="27"/>
        <v>0</v>
      </c>
      <c r="K102" s="21">
        <f t="shared" si="28"/>
        <v>160200</v>
      </c>
      <c r="L102" s="23">
        <f t="shared" si="29"/>
        <v>160200</v>
      </c>
    </row>
    <row r="103" spans="1:12" ht="15">
      <c r="A103" s="28" t="s">
        <v>37</v>
      </c>
      <c r="B103" s="26">
        <v>286</v>
      </c>
      <c r="C103" s="62" t="s">
        <v>219</v>
      </c>
      <c r="D103" s="26">
        <v>211</v>
      </c>
      <c r="E103" s="18">
        <v>1067900</v>
      </c>
      <c r="F103" s="18">
        <f>E103</f>
        <v>1067900</v>
      </c>
      <c r="G103" s="18">
        <v>68047.12</v>
      </c>
      <c r="H103" s="18"/>
      <c r="I103" s="18"/>
      <c r="J103" s="18">
        <f t="shared" si="27"/>
        <v>68047.12</v>
      </c>
      <c r="K103" s="18">
        <f>E103-J103</f>
        <v>999852.88</v>
      </c>
      <c r="L103" s="19">
        <f>F103-J103</f>
        <v>999852.88</v>
      </c>
    </row>
    <row r="104" spans="1:12" ht="30">
      <c r="A104" s="28" t="s">
        <v>172</v>
      </c>
      <c r="B104" s="26">
        <v>287</v>
      </c>
      <c r="C104" s="62" t="s">
        <v>220</v>
      </c>
      <c r="D104" s="26">
        <v>212</v>
      </c>
      <c r="E104" s="18">
        <v>291600</v>
      </c>
      <c r="F104" s="18">
        <f aca="true" t="shared" si="30" ref="F104:F115">E104</f>
        <v>291600</v>
      </c>
      <c r="G104" s="18">
        <v>0</v>
      </c>
      <c r="H104" s="18"/>
      <c r="I104" s="18"/>
      <c r="J104" s="18">
        <f t="shared" si="27"/>
        <v>0</v>
      </c>
      <c r="K104" s="18">
        <f t="shared" si="28"/>
        <v>291600</v>
      </c>
      <c r="L104" s="19">
        <f t="shared" si="29"/>
        <v>291600</v>
      </c>
    </row>
    <row r="105" spans="1:12" ht="15">
      <c r="A105" s="29" t="s">
        <v>36</v>
      </c>
      <c r="B105" s="26">
        <v>288</v>
      </c>
      <c r="C105" s="62" t="s">
        <v>221</v>
      </c>
      <c r="D105" s="26">
        <v>213</v>
      </c>
      <c r="E105" s="18">
        <v>323400</v>
      </c>
      <c r="F105" s="18">
        <f>E105</f>
        <v>323400</v>
      </c>
      <c r="G105" s="18">
        <v>0</v>
      </c>
      <c r="H105" s="18"/>
      <c r="I105" s="18"/>
      <c r="J105" s="18">
        <f t="shared" si="27"/>
        <v>0</v>
      </c>
      <c r="K105" s="18">
        <f>E105-J105</f>
        <v>323400</v>
      </c>
      <c r="L105" s="19">
        <f>F105-J105</f>
        <v>323400</v>
      </c>
    </row>
    <row r="106" spans="1:12" ht="15">
      <c r="A106" s="29" t="s">
        <v>38</v>
      </c>
      <c r="B106" s="26">
        <v>289</v>
      </c>
      <c r="C106" s="62" t="s">
        <v>222</v>
      </c>
      <c r="D106" s="26">
        <v>221</v>
      </c>
      <c r="E106" s="18">
        <v>36900</v>
      </c>
      <c r="F106" s="18">
        <f t="shared" si="30"/>
        <v>36900</v>
      </c>
      <c r="G106" s="18">
        <v>0</v>
      </c>
      <c r="H106" s="18"/>
      <c r="I106" s="18"/>
      <c r="J106" s="18">
        <f t="shared" si="27"/>
        <v>0</v>
      </c>
      <c r="K106" s="18">
        <f t="shared" si="28"/>
        <v>36900</v>
      </c>
      <c r="L106" s="19">
        <f t="shared" si="29"/>
        <v>36900</v>
      </c>
    </row>
    <row r="107" spans="1:12" ht="15">
      <c r="A107" s="29" t="s">
        <v>39</v>
      </c>
      <c r="B107" s="26">
        <v>290</v>
      </c>
      <c r="C107" s="62" t="s">
        <v>223</v>
      </c>
      <c r="D107" s="26">
        <v>223</v>
      </c>
      <c r="E107" s="18">
        <v>95300</v>
      </c>
      <c r="F107" s="18">
        <f t="shared" si="30"/>
        <v>95300</v>
      </c>
      <c r="G107" s="18">
        <v>0</v>
      </c>
      <c r="H107" s="18"/>
      <c r="I107" s="18"/>
      <c r="J107" s="18">
        <f t="shared" si="27"/>
        <v>0</v>
      </c>
      <c r="K107" s="18">
        <f t="shared" si="28"/>
        <v>95300</v>
      </c>
      <c r="L107" s="19">
        <f t="shared" si="29"/>
        <v>95300</v>
      </c>
    </row>
    <row r="108" spans="1:12" ht="30">
      <c r="A108" s="29" t="s">
        <v>40</v>
      </c>
      <c r="B108" s="26">
        <v>291</v>
      </c>
      <c r="C108" s="62" t="s">
        <v>222</v>
      </c>
      <c r="D108" s="26">
        <v>225</v>
      </c>
      <c r="E108" s="18">
        <v>50200</v>
      </c>
      <c r="F108" s="18">
        <f>E108</f>
        <v>50200</v>
      </c>
      <c r="G108" s="18">
        <v>0</v>
      </c>
      <c r="H108" s="18"/>
      <c r="I108" s="18"/>
      <c r="J108" s="18">
        <f t="shared" si="27"/>
        <v>0</v>
      </c>
      <c r="K108" s="18">
        <f t="shared" si="28"/>
        <v>50200</v>
      </c>
      <c r="L108" s="19">
        <f t="shared" si="29"/>
        <v>50200</v>
      </c>
    </row>
    <row r="109" spans="1:12" ht="30">
      <c r="A109" s="29" t="s">
        <v>40</v>
      </c>
      <c r="B109" s="26">
        <v>292</v>
      </c>
      <c r="C109" s="62" t="s">
        <v>223</v>
      </c>
      <c r="D109" s="26">
        <v>225</v>
      </c>
      <c r="E109" s="18">
        <v>0</v>
      </c>
      <c r="F109" s="18">
        <f>E109</f>
        <v>0</v>
      </c>
      <c r="G109" s="18">
        <v>0</v>
      </c>
      <c r="H109" s="18"/>
      <c r="I109" s="18"/>
      <c r="J109" s="18">
        <f t="shared" si="27"/>
        <v>0</v>
      </c>
      <c r="K109" s="18">
        <f t="shared" si="28"/>
        <v>0</v>
      </c>
      <c r="L109" s="19">
        <f t="shared" si="29"/>
        <v>0</v>
      </c>
    </row>
    <row r="110" spans="1:12" ht="15">
      <c r="A110" s="29" t="s">
        <v>41</v>
      </c>
      <c r="B110" s="26">
        <v>293</v>
      </c>
      <c r="C110" s="62" t="s">
        <v>223</v>
      </c>
      <c r="D110" s="26">
        <v>226</v>
      </c>
      <c r="E110" s="18">
        <v>28700</v>
      </c>
      <c r="F110" s="18">
        <f>E110</f>
        <v>28700</v>
      </c>
      <c r="G110" s="18">
        <v>0</v>
      </c>
      <c r="H110" s="18"/>
      <c r="I110" s="18"/>
      <c r="J110" s="18">
        <f t="shared" si="27"/>
        <v>0</v>
      </c>
      <c r="K110" s="18">
        <f t="shared" si="28"/>
        <v>28700</v>
      </c>
      <c r="L110" s="19">
        <f t="shared" si="29"/>
        <v>28700</v>
      </c>
    </row>
    <row r="111" spans="1:12" ht="15">
      <c r="A111" s="29" t="s">
        <v>20</v>
      </c>
      <c r="B111" s="26">
        <v>294</v>
      </c>
      <c r="C111" s="62" t="s">
        <v>223</v>
      </c>
      <c r="D111" s="26">
        <v>290</v>
      </c>
      <c r="E111" s="18">
        <v>40000</v>
      </c>
      <c r="F111" s="18">
        <f t="shared" si="30"/>
        <v>40000</v>
      </c>
      <c r="G111" s="18">
        <v>0</v>
      </c>
      <c r="H111" s="18"/>
      <c r="I111" s="18"/>
      <c r="J111" s="18">
        <f t="shared" si="27"/>
        <v>0</v>
      </c>
      <c r="K111" s="18">
        <f t="shared" si="28"/>
        <v>40000</v>
      </c>
      <c r="L111" s="19">
        <f t="shared" si="29"/>
        <v>40000</v>
      </c>
    </row>
    <row r="112" spans="1:12" ht="15">
      <c r="A112" s="29" t="s">
        <v>20</v>
      </c>
      <c r="B112" s="26">
        <v>295</v>
      </c>
      <c r="C112" s="62" t="s">
        <v>224</v>
      </c>
      <c r="D112" s="26">
        <v>290</v>
      </c>
      <c r="E112" s="18">
        <v>6100</v>
      </c>
      <c r="F112" s="18">
        <f>E112</f>
        <v>6100</v>
      </c>
      <c r="G112" s="18">
        <v>0</v>
      </c>
      <c r="H112" s="18"/>
      <c r="I112" s="18"/>
      <c r="J112" s="18">
        <f t="shared" si="27"/>
        <v>0</v>
      </c>
      <c r="K112" s="18">
        <f t="shared" si="28"/>
        <v>6100</v>
      </c>
      <c r="L112" s="19">
        <f t="shared" si="29"/>
        <v>6100</v>
      </c>
    </row>
    <row r="113" spans="1:12" ht="15">
      <c r="A113" s="29" t="s">
        <v>20</v>
      </c>
      <c r="B113" s="26">
        <v>296</v>
      </c>
      <c r="C113" s="62" t="s">
        <v>225</v>
      </c>
      <c r="D113" s="26">
        <v>290</v>
      </c>
      <c r="E113" s="18">
        <v>1200</v>
      </c>
      <c r="F113" s="18">
        <f t="shared" si="30"/>
        <v>1200</v>
      </c>
      <c r="G113" s="18">
        <v>0</v>
      </c>
      <c r="H113" s="18"/>
      <c r="I113" s="18"/>
      <c r="J113" s="18">
        <f t="shared" si="27"/>
        <v>0</v>
      </c>
      <c r="K113" s="18">
        <f t="shared" si="28"/>
        <v>1200</v>
      </c>
      <c r="L113" s="19">
        <f t="shared" si="29"/>
        <v>1200</v>
      </c>
    </row>
    <row r="114" spans="1:12" ht="15">
      <c r="A114" s="29" t="s">
        <v>20</v>
      </c>
      <c r="B114" s="26">
        <v>297</v>
      </c>
      <c r="C114" s="62" t="s">
        <v>230</v>
      </c>
      <c r="D114" s="26">
        <v>290</v>
      </c>
      <c r="E114" s="18">
        <v>0</v>
      </c>
      <c r="F114" s="18">
        <f>E114</f>
        <v>0</v>
      </c>
      <c r="G114" s="18">
        <v>0</v>
      </c>
      <c r="H114" s="18"/>
      <c r="I114" s="18"/>
      <c r="J114" s="18">
        <f t="shared" si="27"/>
        <v>0</v>
      </c>
      <c r="K114" s="18">
        <f t="shared" si="28"/>
        <v>0</v>
      </c>
      <c r="L114" s="19">
        <f t="shared" si="29"/>
        <v>0</v>
      </c>
    </row>
    <row r="115" spans="1:12" ht="30">
      <c r="A115" s="29" t="s">
        <v>131</v>
      </c>
      <c r="B115" s="26">
        <v>298</v>
      </c>
      <c r="C115" s="62" t="s">
        <v>223</v>
      </c>
      <c r="D115" s="26">
        <v>310</v>
      </c>
      <c r="E115" s="18">
        <v>2200</v>
      </c>
      <c r="F115" s="18">
        <f t="shared" si="30"/>
        <v>2200</v>
      </c>
      <c r="G115" s="18">
        <v>0</v>
      </c>
      <c r="H115" s="18"/>
      <c r="I115" s="18"/>
      <c r="J115" s="18">
        <f t="shared" si="27"/>
        <v>0</v>
      </c>
      <c r="K115" s="18">
        <f t="shared" si="28"/>
        <v>2200</v>
      </c>
      <c r="L115" s="19">
        <f t="shared" si="29"/>
        <v>2200</v>
      </c>
    </row>
    <row r="116" spans="1:12" ht="30">
      <c r="A116" s="29" t="s">
        <v>42</v>
      </c>
      <c r="B116" s="26">
        <v>300</v>
      </c>
      <c r="C116" s="62" t="s">
        <v>223</v>
      </c>
      <c r="D116" s="26">
        <v>340</v>
      </c>
      <c r="E116" s="18">
        <v>9000</v>
      </c>
      <c r="F116" s="18">
        <f>E116</f>
        <v>9000</v>
      </c>
      <c r="G116" s="18">
        <v>0</v>
      </c>
      <c r="H116" s="18"/>
      <c r="I116" s="21"/>
      <c r="J116" s="18">
        <f t="shared" si="27"/>
        <v>0</v>
      </c>
      <c r="K116" s="18">
        <f t="shared" si="28"/>
        <v>9000</v>
      </c>
      <c r="L116" s="19">
        <f t="shared" si="29"/>
        <v>9000</v>
      </c>
    </row>
    <row r="117" spans="1:12" ht="15" hidden="1">
      <c r="A117" s="28" t="s">
        <v>37</v>
      </c>
      <c r="B117" s="26">
        <v>301</v>
      </c>
      <c r="C117" s="62" t="s">
        <v>176</v>
      </c>
      <c r="D117" s="26">
        <v>211</v>
      </c>
      <c r="E117" s="18"/>
      <c r="F117" s="18">
        <f>E117</f>
        <v>0</v>
      </c>
      <c r="G117" s="18"/>
      <c r="H117" s="18"/>
      <c r="I117" s="18"/>
      <c r="J117" s="18">
        <f t="shared" si="27"/>
        <v>0</v>
      </c>
      <c r="K117" s="18">
        <f t="shared" si="28"/>
        <v>0</v>
      </c>
      <c r="L117" s="19">
        <f t="shared" si="29"/>
        <v>0</v>
      </c>
    </row>
    <row r="118" spans="1:12" ht="15" hidden="1">
      <c r="A118" s="29" t="s">
        <v>36</v>
      </c>
      <c r="B118" s="26">
        <v>302</v>
      </c>
      <c r="C118" s="62" t="s">
        <v>175</v>
      </c>
      <c r="D118" s="26">
        <v>213</v>
      </c>
      <c r="E118" s="18"/>
      <c r="F118" s="18">
        <f>E118</f>
        <v>0</v>
      </c>
      <c r="G118" s="18"/>
      <c r="H118" s="18"/>
      <c r="I118" s="18"/>
      <c r="J118" s="18">
        <f t="shared" si="27"/>
        <v>0</v>
      </c>
      <c r="K118" s="18">
        <f t="shared" si="28"/>
        <v>0</v>
      </c>
      <c r="L118" s="19">
        <f t="shared" si="29"/>
        <v>0</v>
      </c>
    </row>
    <row r="119" spans="1:12" s="16" customFormat="1" ht="15">
      <c r="A119" s="31" t="s">
        <v>35</v>
      </c>
      <c r="B119" s="26">
        <v>303</v>
      </c>
      <c r="C119" s="33"/>
      <c r="D119" s="33"/>
      <c r="E119" s="21">
        <f>SUM(E103:E118)</f>
        <v>1952500</v>
      </c>
      <c r="F119" s="21">
        <f>SUM(F103:F118)</f>
        <v>1952500</v>
      </c>
      <c r="G119" s="21">
        <f>SUM(G103:G118)</f>
        <v>68047.12</v>
      </c>
      <c r="H119" s="21"/>
      <c r="I119" s="21"/>
      <c r="J119" s="21">
        <f t="shared" si="27"/>
        <v>68047.12</v>
      </c>
      <c r="K119" s="21">
        <f t="shared" si="28"/>
        <v>1884452.88</v>
      </c>
      <c r="L119" s="23">
        <f t="shared" si="29"/>
        <v>1884452.88</v>
      </c>
    </row>
    <row r="120" spans="1:12" ht="15">
      <c r="A120" s="28" t="s">
        <v>37</v>
      </c>
      <c r="B120" s="26">
        <v>286</v>
      </c>
      <c r="C120" s="62" t="s">
        <v>259</v>
      </c>
      <c r="D120" s="26">
        <v>211</v>
      </c>
      <c r="E120" s="18">
        <v>572000</v>
      </c>
      <c r="F120" s="18">
        <f>E120</f>
        <v>572000</v>
      </c>
      <c r="G120" s="18">
        <v>0</v>
      </c>
      <c r="H120" s="18"/>
      <c r="I120" s="18"/>
      <c r="J120" s="18">
        <f>G120+H120+I120</f>
        <v>0</v>
      </c>
      <c r="K120" s="18">
        <f>E120-J120</f>
        <v>572000</v>
      </c>
      <c r="L120" s="19">
        <f>F120-J120</f>
        <v>572000</v>
      </c>
    </row>
    <row r="121" spans="1:12" ht="15">
      <c r="A121" s="29" t="s">
        <v>36</v>
      </c>
      <c r="B121" s="26">
        <v>288</v>
      </c>
      <c r="C121" s="62" t="s">
        <v>260</v>
      </c>
      <c r="D121" s="26">
        <v>213</v>
      </c>
      <c r="E121" s="18">
        <v>172000</v>
      </c>
      <c r="F121" s="18">
        <f>E121</f>
        <v>172000</v>
      </c>
      <c r="G121" s="18">
        <v>0</v>
      </c>
      <c r="H121" s="18"/>
      <c r="I121" s="18"/>
      <c r="J121" s="18">
        <f>G121+H121+I121</f>
        <v>0</v>
      </c>
      <c r="K121" s="18">
        <f>E121-J121</f>
        <v>172000</v>
      </c>
      <c r="L121" s="19">
        <f>F121-J121</f>
        <v>172000</v>
      </c>
    </row>
    <row r="122" spans="1:12" s="16" customFormat="1" ht="15">
      <c r="A122" s="31" t="s">
        <v>35</v>
      </c>
      <c r="B122" s="26">
        <v>303</v>
      </c>
      <c r="C122" s="33"/>
      <c r="D122" s="33"/>
      <c r="E122" s="21">
        <f>SUM(E120:E121)</f>
        <v>744000</v>
      </c>
      <c r="F122" s="21">
        <f aca="true" t="shared" si="31" ref="F122:L122">SUM(F120:F121)</f>
        <v>744000</v>
      </c>
      <c r="G122" s="21">
        <f t="shared" si="31"/>
        <v>0</v>
      </c>
      <c r="H122" s="21"/>
      <c r="I122" s="21"/>
      <c r="J122" s="21">
        <f t="shared" si="31"/>
        <v>0</v>
      </c>
      <c r="K122" s="21">
        <f t="shared" si="31"/>
        <v>744000</v>
      </c>
      <c r="L122" s="21">
        <f t="shared" si="31"/>
        <v>744000</v>
      </c>
    </row>
    <row r="123" spans="1:12" ht="15">
      <c r="A123" s="28" t="s">
        <v>37</v>
      </c>
      <c r="B123" s="26">
        <v>286</v>
      </c>
      <c r="C123" s="62" t="s">
        <v>261</v>
      </c>
      <c r="D123" s="26">
        <v>211</v>
      </c>
      <c r="E123" s="18">
        <v>143000</v>
      </c>
      <c r="F123" s="18">
        <f>E123</f>
        <v>143000</v>
      </c>
      <c r="G123" s="18">
        <v>0</v>
      </c>
      <c r="H123" s="18"/>
      <c r="I123" s="18"/>
      <c r="J123" s="18">
        <f>G123+H123+I123</f>
        <v>0</v>
      </c>
      <c r="K123" s="18">
        <f>E123-J123</f>
        <v>143000</v>
      </c>
      <c r="L123" s="19">
        <f>F123-J123</f>
        <v>143000</v>
      </c>
    </row>
    <row r="124" spans="1:12" ht="15">
      <c r="A124" s="29" t="s">
        <v>36</v>
      </c>
      <c r="B124" s="26">
        <v>288</v>
      </c>
      <c r="C124" s="62" t="s">
        <v>262</v>
      </c>
      <c r="D124" s="26">
        <v>213</v>
      </c>
      <c r="E124" s="18">
        <v>43000</v>
      </c>
      <c r="F124" s="18">
        <f>E124</f>
        <v>43000</v>
      </c>
      <c r="G124" s="18">
        <v>0</v>
      </c>
      <c r="H124" s="18"/>
      <c r="I124" s="18"/>
      <c r="J124" s="18">
        <f>G124+H124+I124</f>
        <v>0</v>
      </c>
      <c r="K124" s="18">
        <f>E124-J124</f>
        <v>43000</v>
      </c>
      <c r="L124" s="19">
        <f>F124-J124</f>
        <v>43000</v>
      </c>
    </row>
    <row r="125" spans="1:12" s="16" customFormat="1" ht="15">
      <c r="A125" s="31" t="s">
        <v>35</v>
      </c>
      <c r="B125" s="26">
        <v>303</v>
      </c>
      <c r="C125" s="33"/>
      <c r="D125" s="33"/>
      <c r="E125" s="21">
        <f>SUM(E123:E124)</f>
        <v>186000</v>
      </c>
      <c r="F125" s="21">
        <f aca="true" t="shared" si="32" ref="F125:L125">SUM(F123:F124)</f>
        <v>186000</v>
      </c>
      <c r="G125" s="21">
        <f t="shared" si="32"/>
        <v>0</v>
      </c>
      <c r="H125" s="21"/>
      <c r="I125" s="21"/>
      <c r="J125" s="21">
        <f t="shared" si="32"/>
        <v>0</v>
      </c>
      <c r="K125" s="21">
        <f t="shared" si="32"/>
        <v>186000</v>
      </c>
      <c r="L125" s="21">
        <f t="shared" si="32"/>
        <v>186000</v>
      </c>
    </row>
    <row r="126" spans="1:12" s="16" customFormat="1" ht="15">
      <c r="A126" s="31" t="s">
        <v>35</v>
      </c>
      <c r="B126" s="26">
        <v>303</v>
      </c>
      <c r="C126" s="33"/>
      <c r="D126" s="33"/>
      <c r="E126" s="21">
        <f>E125+E122+E119</f>
        <v>2882500</v>
      </c>
      <c r="F126" s="21">
        <f aca="true" t="shared" si="33" ref="F126:L126">F125+F122+F119</f>
        <v>2882500</v>
      </c>
      <c r="G126" s="21">
        <f t="shared" si="33"/>
        <v>68047.12</v>
      </c>
      <c r="H126" s="21"/>
      <c r="I126" s="21"/>
      <c r="J126" s="21">
        <f t="shared" si="33"/>
        <v>68047.12</v>
      </c>
      <c r="K126" s="21">
        <f t="shared" si="33"/>
        <v>2814452.88</v>
      </c>
      <c r="L126" s="21">
        <f t="shared" si="33"/>
        <v>2814452.88</v>
      </c>
    </row>
    <row r="127" spans="1:12" ht="43.5" thickBot="1">
      <c r="A127" s="88" t="s">
        <v>34</v>
      </c>
      <c r="B127" s="26">
        <v>304</v>
      </c>
      <c r="C127" s="35"/>
      <c r="D127" s="35">
        <v>450</v>
      </c>
      <c r="E127" s="34"/>
      <c r="F127" s="34"/>
      <c r="G127" s="85">
        <f>'Исполение бюджета (Доходы)'!E15-'Исполение бюджета (Расходы)'!G5</f>
        <v>252024.30000000005</v>
      </c>
      <c r="H127" s="34"/>
      <c r="I127" s="34"/>
      <c r="J127" s="34">
        <f>'Исполение бюджета (Доходы)'!H15-'Исполение бюджета (Расходы)'!J5</f>
        <v>252024.30000000005</v>
      </c>
      <c r="K127" s="34">
        <f>'Исполение бюджета (Доходы)'!D15-'Исполение бюджета (Расходы)'!K5</f>
        <v>1123893.3200000003</v>
      </c>
      <c r="L127" s="34">
        <f>'Исполение бюджета (Доходы)'!D15-'Исполение бюджета (Расходы)'!L5</f>
        <v>1123893.3200000003</v>
      </c>
    </row>
    <row r="129" ht="11.25">
      <c r="B129" s="74"/>
    </row>
  </sheetData>
  <sheetProtection/>
  <mergeCells count="8">
    <mergeCell ref="G2:J2"/>
    <mergeCell ref="K2:L2"/>
    <mergeCell ref="A2:A3"/>
    <mergeCell ref="B2:B3"/>
    <mergeCell ref="C2:C3"/>
    <mergeCell ref="E2:E3"/>
    <mergeCell ref="F2:F3"/>
    <mergeCell ref="D2:D3"/>
  </mergeCells>
  <printOptions/>
  <pageMargins left="0.1968503937007874" right="0.15748031496062992" top="0.93" bottom="0.15748031496062992" header="0.15748031496062992" footer="0.1574803149606299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SheetLayoutView="100" zoomScalePageLayoutView="0" workbookViewId="0" topLeftCell="A17">
      <selection activeCell="E36" sqref="E36"/>
    </sheetView>
  </sheetViews>
  <sheetFormatPr defaultColWidth="9.00390625" defaultRowHeight="12.75"/>
  <cols>
    <col min="1" max="1" width="29.375" style="14" customWidth="1"/>
    <col min="2" max="2" width="9.125" style="1" customWidth="1"/>
    <col min="3" max="3" width="20.875" style="1" customWidth="1"/>
    <col min="4" max="4" width="17.00390625" style="1" customWidth="1"/>
    <col min="5" max="5" width="19.375" style="1" customWidth="1"/>
    <col min="6" max="7" width="14.125" style="1" customWidth="1"/>
    <col min="8" max="8" width="12.75390625" style="1" customWidth="1"/>
    <col min="9" max="9" width="18.00390625" style="1" customWidth="1"/>
    <col min="10" max="16384" width="9.125" style="1" customWidth="1"/>
  </cols>
  <sheetData>
    <row r="1" spans="1:9" ht="12.75">
      <c r="A1" s="109" t="s">
        <v>76</v>
      </c>
      <c r="B1" s="109"/>
      <c r="C1" s="109"/>
      <c r="D1" s="109"/>
      <c r="E1" s="109"/>
      <c r="F1" s="109"/>
      <c r="G1" s="109"/>
      <c r="H1" s="109"/>
      <c r="I1" s="7" t="s">
        <v>128</v>
      </c>
    </row>
    <row r="3" spans="1:9" ht="11.25">
      <c r="A3" s="103" t="s">
        <v>2</v>
      </c>
      <c r="B3" s="103" t="s">
        <v>10</v>
      </c>
      <c r="C3" s="103" t="s">
        <v>77</v>
      </c>
      <c r="D3" s="103" t="s">
        <v>78</v>
      </c>
      <c r="E3" s="103" t="s">
        <v>3</v>
      </c>
      <c r="F3" s="103"/>
      <c r="G3" s="103"/>
      <c r="H3" s="103"/>
      <c r="I3" s="103" t="s">
        <v>23</v>
      </c>
    </row>
    <row r="4" spans="1:9" ht="60" customHeight="1">
      <c r="A4" s="103"/>
      <c r="B4" s="103"/>
      <c r="C4" s="103"/>
      <c r="D4" s="103"/>
      <c r="E4" s="9" t="s">
        <v>79</v>
      </c>
      <c r="F4" s="9" t="s">
        <v>24</v>
      </c>
      <c r="G4" s="9" t="s">
        <v>25</v>
      </c>
      <c r="H4" s="9" t="s">
        <v>11</v>
      </c>
      <c r="I4" s="103"/>
    </row>
    <row r="5" spans="1:9" ht="11.25" customHeight="1" thickBot="1">
      <c r="A5" s="45">
        <v>1</v>
      </c>
      <c r="B5" s="5">
        <f aca="true" t="shared" si="0" ref="B5:I5">A5+1</f>
        <v>2</v>
      </c>
      <c r="C5" s="5">
        <f t="shared" si="0"/>
        <v>3</v>
      </c>
      <c r="D5" s="5">
        <f t="shared" si="0"/>
        <v>4</v>
      </c>
      <c r="E5" s="5">
        <f t="shared" si="0"/>
        <v>5</v>
      </c>
      <c r="F5" s="5">
        <f t="shared" si="0"/>
        <v>6</v>
      </c>
      <c r="G5" s="5">
        <f t="shared" si="0"/>
        <v>7</v>
      </c>
      <c r="H5" s="5">
        <f t="shared" si="0"/>
        <v>8</v>
      </c>
      <c r="I5" s="5">
        <f t="shared" si="0"/>
        <v>9</v>
      </c>
    </row>
    <row r="6" spans="1:9" ht="12" hidden="1" thickBot="1">
      <c r="A6" s="14" t="s">
        <v>80</v>
      </c>
      <c r="B6" s="1" t="s">
        <v>81</v>
      </c>
      <c r="C6" s="1" t="s">
        <v>82</v>
      </c>
      <c r="D6" s="1" t="s">
        <v>83</v>
      </c>
      <c r="E6" s="1" t="s">
        <v>84</v>
      </c>
      <c r="F6" s="1" t="s">
        <v>85</v>
      </c>
      <c r="G6" s="1" t="s">
        <v>86</v>
      </c>
      <c r="H6" s="1" t="s">
        <v>87</v>
      </c>
      <c r="I6" s="1" t="s">
        <v>88</v>
      </c>
    </row>
    <row r="7" spans="1:9" ht="22.5">
      <c r="A7" s="63" t="s">
        <v>89</v>
      </c>
      <c r="B7" s="46">
        <v>500</v>
      </c>
      <c r="C7" s="64" t="s">
        <v>90</v>
      </c>
      <c r="D7" s="47">
        <v>0</v>
      </c>
      <c r="E7" s="47">
        <f>E17+E18</f>
        <v>-252024.30000000005</v>
      </c>
      <c r="F7" s="47">
        <v>0</v>
      </c>
      <c r="G7" s="47">
        <v>0</v>
      </c>
      <c r="H7" s="47">
        <f>E7</f>
        <v>-252024.30000000005</v>
      </c>
      <c r="I7" s="49">
        <v>0</v>
      </c>
    </row>
    <row r="8" spans="1:9" ht="11.25">
      <c r="A8" s="65" t="s">
        <v>19</v>
      </c>
      <c r="B8" s="50"/>
      <c r="C8" s="57"/>
      <c r="D8" s="48"/>
      <c r="E8" s="48"/>
      <c r="F8" s="48"/>
      <c r="G8" s="48"/>
      <c r="H8" s="48"/>
      <c r="I8" s="51"/>
    </row>
    <row r="9" spans="1:9" ht="22.5">
      <c r="A9" s="63" t="s">
        <v>91</v>
      </c>
      <c r="B9" s="50">
        <v>520</v>
      </c>
      <c r="C9" s="57" t="s">
        <v>90</v>
      </c>
      <c r="D9" s="48">
        <v>0</v>
      </c>
      <c r="E9" s="69">
        <f>E17+E18</f>
        <v>-252024.30000000005</v>
      </c>
      <c r="F9" s="69">
        <v>0</v>
      </c>
      <c r="G9" s="69">
        <v>0</v>
      </c>
      <c r="H9" s="69">
        <f>E9</f>
        <v>-252024.30000000005</v>
      </c>
      <c r="I9" s="51">
        <v>0</v>
      </c>
    </row>
    <row r="10" spans="1:9" ht="11.25">
      <c r="A10" s="65" t="s">
        <v>92</v>
      </c>
      <c r="B10" s="50"/>
      <c r="C10" s="57"/>
      <c r="D10" s="48"/>
      <c r="E10" s="48"/>
      <c r="F10" s="48"/>
      <c r="G10" s="48"/>
      <c r="H10" s="48"/>
      <c r="I10" s="51"/>
    </row>
    <row r="11" spans="1:9" ht="22.5">
      <c r="A11" s="63" t="s">
        <v>93</v>
      </c>
      <c r="B11" s="50">
        <v>620</v>
      </c>
      <c r="C11" s="57" t="s">
        <v>90</v>
      </c>
      <c r="D11" s="48">
        <v>0</v>
      </c>
      <c r="E11" s="48">
        <v>0</v>
      </c>
      <c r="F11" s="48">
        <v>0</v>
      </c>
      <c r="G11" s="48">
        <v>0</v>
      </c>
      <c r="H11" s="48">
        <f>E11</f>
        <v>0</v>
      </c>
      <c r="I11" s="51">
        <v>0</v>
      </c>
    </row>
    <row r="12" spans="1:9" ht="11.25">
      <c r="A12" s="65" t="s">
        <v>92</v>
      </c>
      <c r="B12" s="50"/>
      <c r="C12" s="57"/>
      <c r="D12" s="48"/>
      <c r="E12" s="48"/>
      <c r="F12" s="48"/>
      <c r="G12" s="48"/>
      <c r="H12" s="48"/>
      <c r="I12" s="51"/>
    </row>
    <row r="13" spans="1:9" ht="11.25">
      <c r="A13" s="63" t="s">
        <v>94</v>
      </c>
      <c r="B13" s="50">
        <v>700</v>
      </c>
      <c r="C13" s="57" t="s">
        <v>90</v>
      </c>
      <c r="D13" s="48">
        <v>0</v>
      </c>
      <c r="E13" s="48">
        <v>0</v>
      </c>
      <c r="F13" s="48">
        <v>0</v>
      </c>
      <c r="G13" s="48">
        <v>0</v>
      </c>
      <c r="H13" s="48">
        <f>E13</f>
        <v>0</v>
      </c>
      <c r="I13" s="51">
        <v>0</v>
      </c>
    </row>
    <row r="14" spans="1:9" ht="22.5">
      <c r="A14" s="63" t="s">
        <v>95</v>
      </c>
      <c r="B14" s="50">
        <v>800</v>
      </c>
      <c r="C14" s="57" t="s">
        <v>90</v>
      </c>
      <c r="D14" s="48">
        <v>0</v>
      </c>
      <c r="E14" s="48">
        <f>E17+E18</f>
        <v>-252024.30000000005</v>
      </c>
      <c r="F14" s="48">
        <v>0</v>
      </c>
      <c r="G14" s="48">
        <v>0</v>
      </c>
      <c r="H14" s="48">
        <f>E14</f>
        <v>-252024.30000000005</v>
      </c>
      <c r="I14" s="51">
        <v>0</v>
      </c>
    </row>
    <row r="15" spans="1:9" ht="45">
      <c r="A15" s="63" t="s">
        <v>96</v>
      </c>
      <c r="B15" s="50">
        <v>810</v>
      </c>
      <c r="C15" s="57" t="s">
        <v>90</v>
      </c>
      <c r="D15" s="48">
        <v>0</v>
      </c>
      <c r="E15" s="48">
        <f>E17+E18</f>
        <v>-252024.30000000005</v>
      </c>
      <c r="F15" s="48">
        <v>0</v>
      </c>
      <c r="G15" s="48">
        <v>0</v>
      </c>
      <c r="H15" s="48">
        <f>E15</f>
        <v>-252024.30000000005</v>
      </c>
      <c r="I15" s="51">
        <v>0</v>
      </c>
    </row>
    <row r="16" spans="1:9" ht="11.25">
      <c r="A16" s="65" t="s">
        <v>92</v>
      </c>
      <c r="B16" s="50"/>
      <c r="C16" s="57"/>
      <c r="D16" s="48"/>
      <c r="E16" s="48"/>
      <c r="F16" s="48"/>
      <c r="G16" s="48"/>
      <c r="H16" s="48"/>
      <c r="I16" s="51"/>
    </row>
    <row r="17" spans="1:9" ht="33.75">
      <c r="A17" s="63" t="s">
        <v>97</v>
      </c>
      <c r="B17" s="50">
        <v>811</v>
      </c>
      <c r="C17" s="57" t="s">
        <v>90</v>
      </c>
      <c r="D17" s="48">
        <v>0</v>
      </c>
      <c r="E17" s="48">
        <f>-'Исполение бюджета (Доходы)'!E15</f>
        <v>-1375917.6199999999</v>
      </c>
      <c r="F17" s="48">
        <v>0</v>
      </c>
      <c r="G17" s="48">
        <v>0</v>
      </c>
      <c r="H17" s="48">
        <f>E17</f>
        <v>-1375917.6199999999</v>
      </c>
      <c r="I17" s="51">
        <v>0</v>
      </c>
    </row>
    <row r="18" spans="1:9" ht="33.75">
      <c r="A18" s="63" t="s">
        <v>98</v>
      </c>
      <c r="B18" s="50">
        <v>812</v>
      </c>
      <c r="C18" s="57" t="s">
        <v>90</v>
      </c>
      <c r="D18" s="48">
        <v>0</v>
      </c>
      <c r="E18" s="48">
        <f>'Исполение бюджета (Расходы)'!G5</f>
        <v>1123893.3199999998</v>
      </c>
      <c r="F18" s="48">
        <v>0</v>
      </c>
      <c r="G18" s="48">
        <v>0</v>
      </c>
      <c r="H18" s="48">
        <f>E18</f>
        <v>1123893.3199999998</v>
      </c>
      <c r="I18" s="51">
        <v>0</v>
      </c>
    </row>
    <row r="19" spans="1:9" ht="22.5">
      <c r="A19" s="63" t="s">
        <v>99</v>
      </c>
      <c r="B19" s="50">
        <v>820</v>
      </c>
      <c r="C19" s="57" t="s">
        <v>90</v>
      </c>
      <c r="D19" s="48">
        <v>0</v>
      </c>
      <c r="E19" s="48">
        <v>0</v>
      </c>
      <c r="F19" s="48">
        <v>0</v>
      </c>
      <c r="G19" s="48">
        <v>0</v>
      </c>
      <c r="H19" s="48">
        <f>E19</f>
        <v>0</v>
      </c>
      <c r="I19" s="51">
        <v>0</v>
      </c>
    </row>
    <row r="20" spans="1:9" ht="11.25">
      <c r="A20" s="65" t="s">
        <v>19</v>
      </c>
      <c r="B20" s="50"/>
      <c r="C20" s="57"/>
      <c r="D20" s="48"/>
      <c r="E20" s="48"/>
      <c r="F20" s="48"/>
      <c r="G20" s="48"/>
      <c r="H20" s="48"/>
      <c r="I20" s="51"/>
    </row>
    <row r="21" spans="1:9" ht="22.5">
      <c r="A21" s="63" t="s">
        <v>100</v>
      </c>
      <c r="B21" s="50">
        <v>821</v>
      </c>
      <c r="C21" s="57" t="s">
        <v>90</v>
      </c>
      <c r="D21" s="48">
        <v>0</v>
      </c>
      <c r="E21" s="48">
        <v>0</v>
      </c>
      <c r="F21" s="48">
        <v>0</v>
      </c>
      <c r="G21" s="48">
        <v>0</v>
      </c>
      <c r="H21" s="48">
        <f>E21</f>
        <v>0</v>
      </c>
      <c r="I21" s="51">
        <v>0</v>
      </c>
    </row>
    <row r="22" spans="1:9" ht="23.25" thickBot="1">
      <c r="A22" s="63" t="s">
        <v>101</v>
      </c>
      <c r="B22" s="58">
        <v>822</v>
      </c>
      <c r="C22" s="66" t="s">
        <v>90</v>
      </c>
      <c r="D22" s="59">
        <v>0</v>
      </c>
      <c r="E22" s="59">
        <v>0</v>
      </c>
      <c r="F22" s="59">
        <v>0</v>
      </c>
      <c r="G22" s="59">
        <v>0</v>
      </c>
      <c r="H22" s="59">
        <f>E22</f>
        <v>0</v>
      </c>
      <c r="I22" s="60">
        <v>0</v>
      </c>
    </row>
    <row r="25" spans="1:5" ht="12.75">
      <c r="A25" s="1" t="s">
        <v>102</v>
      </c>
      <c r="C25" s="75" t="s">
        <v>233</v>
      </c>
      <c r="E25" s="1" t="s">
        <v>103</v>
      </c>
    </row>
    <row r="26" spans="1:6" ht="11.25">
      <c r="A26" s="52" t="s">
        <v>104</v>
      </c>
      <c r="C26" s="53" t="s">
        <v>105</v>
      </c>
      <c r="E26" s="1" t="s">
        <v>106</v>
      </c>
      <c r="F26" s="54"/>
    </row>
    <row r="27" spans="1:9" ht="12.75">
      <c r="A27" s="108" t="s">
        <v>129</v>
      </c>
      <c r="B27" s="108"/>
      <c r="C27" s="75" t="s">
        <v>164</v>
      </c>
      <c r="F27" s="53"/>
      <c r="H27" s="55" t="s">
        <v>105</v>
      </c>
      <c r="I27" s="55"/>
    </row>
    <row r="28" spans="1:3" ht="11.25">
      <c r="A28" s="52" t="s">
        <v>107</v>
      </c>
      <c r="C28" s="53" t="s">
        <v>105</v>
      </c>
    </row>
    <row r="30" spans="1:4" ht="11.25">
      <c r="A30" s="14" t="s">
        <v>243</v>
      </c>
      <c r="D30" s="1" t="s">
        <v>108</v>
      </c>
    </row>
    <row r="31" spans="4:8" ht="11.25">
      <c r="D31" s="54"/>
      <c r="E31" s="54"/>
      <c r="F31" s="54"/>
      <c r="G31" s="54"/>
      <c r="H31" s="1" t="s">
        <v>109</v>
      </c>
    </row>
    <row r="32" spans="4:7" ht="11.25">
      <c r="D32" s="53" t="s">
        <v>110</v>
      </c>
      <c r="E32" s="53" t="s">
        <v>104</v>
      </c>
      <c r="F32" s="56" t="s">
        <v>105</v>
      </c>
      <c r="G32" s="56"/>
    </row>
  </sheetData>
  <sheetProtection/>
  <mergeCells count="8">
    <mergeCell ref="I3:I4"/>
    <mergeCell ref="A27:B27"/>
    <mergeCell ref="A1:H1"/>
    <mergeCell ref="A3:A4"/>
    <mergeCell ref="B3:B4"/>
    <mergeCell ref="C3:C4"/>
    <mergeCell ref="D3:D4"/>
    <mergeCell ref="E3:H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Зимин Алексей</dc:creator>
  <cp:keywords/>
  <dc:description/>
  <cp:lastModifiedBy>Бухгалтер</cp:lastModifiedBy>
  <cp:lastPrinted>2018-02-11T12:46:28Z</cp:lastPrinted>
  <dcterms:created xsi:type="dcterms:W3CDTF">2005-09-08T10:59:43Z</dcterms:created>
  <dcterms:modified xsi:type="dcterms:W3CDTF">2018-02-11T13:22:21Z</dcterms:modified>
  <cp:category/>
  <cp:version/>
  <cp:contentType/>
  <cp:contentStatus/>
</cp:coreProperties>
</file>